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ValeryB\Downloads\"/>
    </mc:Choice>
  </mc:AlternateContent>
  <xr:revisionPtr revIDLastSave="0" documentId="13_ncr:1_{E3C68250-6D21-4F6C-AC1E-8F0C1BF11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RIZON" sheetId="16" r:id="rId1"/>
    <sheet name="PD-MINILIFT NEW" sheetId="18" r:id="rId2"/>
    <sheet name="PD-LIFT" sheetId="1" r:id="rId3"/>
    <sheet name="PD-MINILIFT" sheetId="10" r:id="rId4"/>
    <sheet name="ГАЗОВЫЕ ЛИФТЫ" sheetId="22" r:id="rId5"/>
    <sheet name="hidden" sheetId="9" state="hidden" r:id="rId6"/>
    <sheet name="hidden1" sheetId="12" state="hidden" r:id="rId7"/>
    <sheet name="hidden3" sheetId="21" state="hidden" r:id="rId8"/>
    <sheet name="hidden2" sheetId="17" state="hidden" r:id="rId9"/>
    <sheet name="hidden4" sheetId="24" state="hidden" r:id="rId10"/>
  </sheets>
  <definedNames>
    <definedName name="H">#REF!</definedName>
    <definedName name="Hefele">#REF!</definedName>
    <definedName name="L">#REF!</definedName>
    <definedName name="Акрил_19мм">#REF!</definedName>
    <definedName name="Витраж_двухдверный">#REF!</definedName>
    <definedName name="Витраж_однодверный">#REF!</definedName>
    <definedName name="Витраж_перегородки">#REF!</definedName>
    <definedName name="Витраж_трехдверный">#REF!</definedName>
    <definedName name="Вставки_2">#REF!</definedName>
    <definedName name="Вставки_3">#REF!</definedName>
    <definedName name="Вставки_4">#REF!</definedName>
    <definedName name="Вставки_5">#REF!</definedName>
    <definedName name="ДСП">#REF!</definedName>
    <definedName name="ДСП_8мм_глянец">#REF!</definedName>
    <definedName name="ДСП_цветное">#REF!</definedName>
    <definedName name="Зеркало">#REF!</definedName>
    <definedName name="Кожа">#REF!</definedName>
    <definedName name="Материал_freeflap">#REF!</definedName>
    <definedName name="Материал_freefold">hidden!$M$4:$M$15</definedName>
    <definedName name="Материал_freelight">hidden!$A$5:$A$13</definedName>
    <definedName name="Материал_freeslide">#REF!</definedName>
    <definedName name="Материал_swing">#REF!</definedName>
    <definedName name="ПВХ_Р1">#REF!</definedName>
    <definedName name="ПВХ_Р2">#REF!</definedName>
    <definedName name="ПВХ_Р3_глянец">#REF!</definedName>
    <definedName name="Полноформатная">#REF!</definedName>
    <definedName name="С">#REF!</definedName>
    <definedName name="Стекло_1_категории">#REF!</definedName>
    <definedName name="Стекло_2_категории">#REF!</definedName>
    <definedName name="Стекло_3_категории">#REF!</definedName>
    <definedName name="Стекло_цветное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4" l="1"/>
  <c r="I15" i="24"/>
  <c r="I13" i="24"/>
  <c r="I12" i="24"/>
  <c r="I11" i="24"/>
  <c r="I10" i="24"/>
  <c r="I8" i="24"/>
  <c r="I7" i="24"/>
  <c r="I6" i="24"/>
  <c r="I5" i="24"/>
  <c r="G3" i="24"/>
  <c r="G12" i="24" s="1"/>
  <c r="I17" i="24"/>
  <c r="J15" i="21"/>
  <c r="I15" i="21"/>
  <c r="I13" i="21"/>
  <c r="I12" i="21"/>
  <c r="I11" i="21"/>
  <c r="I10" i="21"/>
  <c r="I8" i="21"/>
  <c r="I7" i="21"/>
  <c r="I6" i="21"/>
  <c r="I5" i="21"/>
  <c r="G3" i="21"/>
  <c r="G12" i="21" s="1"/>
  <c r="I17" i="21"/>
  <c r="J15" i="17"/>
  <c r="I15" i="17"/>
  <c r="I17" i="17" s="1"/>
  <c r="I13" i="17"/>
  <c r="I12" i="17"/>
  <c r="I11" i="17"/>
  <c r="I10" i="17"/>
  <c r="I8" i="17"/>
  <c r="I7" i="17"/>
  <c r="I6" i="17"/>
  <c r="I5" i="17"/>
  <c r="G3" i="17"/>
  <c r="G12" i="17" s="1"/>
  <c r="G6" i="9"/>
  <c r="J15" i="12"/>
  <c r="I15" i="12"/>
  <c r="I13" i="12"/>
  <c r="I12" i="12"/>
  <c r="I11" i="12"/>
  <c r="I10" i="12"/>
  <c r="I8" i="12"/>
  <c r="I7" i="12"/>
  <c r="I6" i="12"/>
  <c r="I5" i="12"/>
  <c r="G3" i="12"/>
  <c r="G13" i="12" s="1"/>
  <c r="I13" i="9"/>
  <c r="I12" i="9"/>
  <c r="I11" i="9"/>
  <c r="I10" i="9"/>
  <c r="I8" i="9"/>
  <c r="I7" i="9"/>
  <c r="I6" i="9"/>
  <c r="I5" i="9"/>
  <c r="G3" i="9"/>
  <c r="J13" i="9" s="1"/>
  <c r="I15" i="9"/>
  <c r="G6" i="24" l="1"/>
  <c r="J8" i="24"/>
  <c r="G11" i="24"/>
  <c r="J13" i="24"/>
  <c r="G5" i="24"/>
  <c r="J7" i="24"/>
  <c r="G10" i="24"/>
  <c r="J12" i="24"/>
  <c r="J6" i="24"/>
  <c r="G8" i="24"/>
  <c r="J11" i="24"/>
  <c r="G13" i="24"/>
  <c r="J5" i="24"/>
  <c r="G7" i="24"/>
  <c r="J10" i="24"/>
  <c r="G6" i="21"/>
  <c r="J8" i="21"/>
  <c r="J13" i="21"/>
  <c r="G5" i="21"/>
  <c r="J7" i="21"/>
  <c r="G10" i="21"/>
  <c r="J12" i="21"/>
  <c r="J6" i="21"/>
  <c r="G8" i="21"/>
  <c r="J11" i="21"/>
  <c r="G13" i="21"/>
  <c r="G11" i="21"/>
  <c r="J5" i="21"/>
  <c r="G7" i="21"/>
  <c r="J10" i="21"/>
  <c r="J10" i="12"/>
  <c r="I17" i="12"/>
  <c r="G7" i="12"/>
  <c r="J5" i="12"/>
  <c r="G12" i="12"/>
  <c r="J5" i="17"/>
  <c r="G7" i="17"/>
  <c r="G6" i="17"/>
  <c r="J8" i="17"/>
  <c r="G11" i="17"/>
  <c r="J13" i="17"/>
  <c r="G5" i="17"/>
  <c r="J7" i="17"/>
  <c r="G10" i="17"/>
  <c r="J12" i="17"/>
  <c r="J6" i="17"/>
  <c r="G8" i="17"/>
  <c r="J11" i="17"/>
  <c r="G13" i="17"/>
  <c r="J10" i="17"/>
  <c r="G6" i="12"/>
  <c r="J8" i="12"/>
  <c r="G11" i="12"/>
  <c r="J13" i="12"/>
  <c r="G5" i="12"/>
  <c r="J7" i="12"/>
  <c r="G10" i="12"/>
  <c r="J12" i="12"/>
  <c r="J6" i="12"/>
  <c r="G8" i="12"/>
  <c r="J11" i="12"/>
  <c r="J6" i="9"/>
  <c r="G8" i="9"/>
  <c r="J5" i="9"/>
  <c r="G7" i="9"/>
  <c r="G10" i="9"/>
  <c r="C11" i="1" s="1"/>
  <c r="G12" i="9"/>
  <c r="G5" i="9"/>
  <c r="J7" i="9"/>
  <c r="G11" i="9"/>
  <c r="G13" i="9"/>
  <c r="J8" i="9"/>
  <c r="J10" i="9"/>
  <c r="J15" i="9" s="1"/>
  <c r="I17" i="9" s="1"/>
  <c r="J11" i="9"/>
  <c r="J12" i="9"/>
  <c r="D11" i="16" l="1"/>
  <c r="G15" i="17" s="1"/>
  <c r="C11" i="22"/>
  <c r="G15" i="24" s="1"/>
  <c r="C11" i="10"/>
  <c r="G15" i="12" s="1"/>
  <c r="D11" i="18"/>
  <c r="G15" i="21" s="1"/>
  <c r="C13" i="1"/>
  <c r="D13" i="16" l="1"/>
  <c r="G15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<sst xmlns="http://schemas.openxmlformats.org/spreadsheetml/2006/main" count="307" uniqueCount="136">
  <si>
    <t>Заполните размеры фасада!</t>
  </si>
  <si>
    <t>Рекомендованная высота фасада</t>
  </si>
  <si>
    <t>Высота фасада</t>
  </si>
  <si>
    <t>мм</t>
  </si>
  <si>
    <t>600 мм</t>
  </si>
  <si>
    <t>Ширина фасада</t>
  </si>
  <si>
    <t>Толщина фасада</t>
  </si>
  <si>
    <t>Длина ручки</t>
  </si>
  <si>
    <t>Выбирите тип фасада!</t>
  </si>
  <si>
    <t>Материал фасада</t>
  </si>
  <si>
    <t>Фасад ДСП</t>
  </si>
  <si>
    <t>Масса фасада</t>
  </si>
  <si>
    <t>кг</t>
  </si>
  <si>
    <t>Коофицент силы F</t>
  </si>
  <si>
    <t>F</t>
  </si>
  <si>
    <t>Согласно данному коофиценту выбирите модель подъёмника из таблицы ниже</t>
  </si>
  <si>
    <t>Подъёмник с доводчиком плавное закрывание SOFT CLOSE</t>
  </si>
  <si>
    <t>Ориентировочная высота фасада</t>
  </si>
  <si>
    <t>Показатель F</t>
  </si>
  <si>
    <t>Пружина</t>
  </si>
  <si>
    <t>Белый подъёмник</t>
  </si>
  <si>
    <t>Серый подъёмник</t>
  </si>
  <si>
    <t>250-400мм</t>
  </si>
  <si>
    <t>480-1250</t>
  </si>
  <si>
    <t>слабая</t>
  </si>
  <si>
    <t>LIGHT</t>
  </si>
  <si>
    <t>PD-LIFTNEW-LIGHT-10</t>
  </si>
  <si>
    <t>PD-LIFTNEW-LIGHT-80</t>
  </si>
  <si>
    <t>250-500мм</t>
  </si>
  <si>
    <t>960-2350</t>
  </si>
  <si>
    <t>средняя</t>
  </si>
  <si>
    <t>MEDIUM</t>
  </si>
  <si>
    <t>PD-LIFTNEW-MEDIUM-10</t>
  </si>
  <si>
    <t>PD-LIFTNEW-MEDIUM-80</t>
  </si>
  <si>
    <t>1600-3600</t>
  </si>
  <si>
    <t>сильная</t>
  </si>
  <si>
    <t>STRONG</t>
  </si>
  <si>
    <t>PD-LIFTNEW-STRONG-10</t>
  </si>
  <si>
    <t>PD-LIFTNEW-STRONG-80</t>
  </si>
  <si>
    <t>600мм</t>
  </si>
  <si>
    <t>2500-4500</t>
  </si>
  <si>
    <t>очень сильная</t>
  </si>
  <si>
    <t>SLRONG PLUS</t>
  </si>
  <si>
    <t>PD-LIFTNEW-STRONG PLUS-10</t>
  </si>
  <si>
    <t>PD-LIFTNEW-STRONG PLUS-80</t>
  </si>
  <si>
    <r>
      <t xml:space="preserve">Подъёмник открытие с нажатием </t>
    </r>
    <r>
      <rPr>
        <b/>
        <sz val="22"/>
        <color rgb="FFFF0000"/>
        <rFont val="Calibri"/>
        <family val="2"/>
        <charset val="238"/>
        <scheme val="minor"/>
      </rPr>
      <t>PUSH TO OPEN (P2O)</t>
    </r>
  </si>
  <si>
    <t>580-1350</t>
  </si>
  <si>
    <t>PD-LIFT-P2O-LIGHT-10</t>
  </si>
  <si>
    <t>PD-LIFT-P2O-LIGHT-80</t>
  </si>
  <si>
    <t>1060-2450</t>
  </si>
  <si>
    <t>PD-LIFT-P2O-MEDIUM-10</t>
  </si>
  <si>
    <t>PD-LIFT-P2O-MEDIUM-80</t>
  </si>
  <si>
    <t>1800-4000</t>
  </si>
  <si>
    <t>PD-LIFT-P2O-STRONG-10</t>
  </si>
  <si>
    <t>PD-LIFT-P2O-STRONG-80</t>
  </si>
  <si>
    <t>2600-5000</t>
  </si>
  <si>
    <t>PD-LIFT-P2O-STRONG-PLUS-10</t>
  </si>
  <si>
    <t>PD-LIFT-P2O-STRONG-PLUS-80</t>
  </si>
  <si>
    <t>Фасад МДФ</t>
  </si>
  <si>
    <t>Согласно полученному весу фасада выбирите модель подъёмника из таблицы ниже</t>
  </si>
  <si>
    <t>Артикул</t>
  </si>
  <si>
    <t>Вес Фасада</t>
  </si>
  <si>
    <t>Цвет</t>
  </si>
  <si>
    <t>Материал</t>
  </si>
  <si>
    <t>Усилие</t>
  </si>
  <si>
    <t>PD-MINILIFT-LIGHT</t>
  </si>
  <si>
    <t>2-3 кг</t>
  </si>
  <si>
    <t>хром</t>
  </si>
  <si>
    <t>сталь</t>
  </si>
  <si>
    <t>слабый</t>
  </si>
  <si>
    <t>PD-MINILIFT-MEDIUM</t>
  </si>
  <si>
    <t>3,5 - 4,5 кг</t>
  </si>
  <si>
    <t>средний</t>
  </si>
  <si>
    <t>PD-MINILIFT-STRONG</t>
  </si>
  <si>
    <t>4-6 кг</t>
  </si>
  <si>
    <t>сильный</t>
  </si>
  <si>
    <t>для тяжелых фасадов используйте 2 механизма, либо подъёмники в первой закладке</t>
  </si>
  <si>
    <t>-</t>
  </si>
  <si>
    <t>Длина ручки, мм</t>
  </si>
  <si>
    <t>Фасад (профиль МДФ + стекло)</t>
  </si>
  <si>
    <t>Фасад ДСП (16 мм) с наклеенным стеклом (4 мм)</t>
  </si>
  <si>
    <t>Фасад Z4</t>
  </si>
  <si>
    <t>Фасад массив (бук)</t>
  </si>
  <si>
    <t>Фасад массив (дуб)</t>
  </si>
  <si>
    <t>Фасад массив (ольха)</t>
  </si>
  <si>
    <t>500-1350</t>
  </si>
  <si>
    <t>вес фасада</t>
  </si>
  <si>
    <t>2 - 5 кг</t>
  </si>
  <si>
    <t>PD-H-LIGHT-10</t>
  </si>
  <si>
    <t>PD-H-MEDIUM-10</t>
  </si>
  <si>
    <t>PD-H-STRONG-10</t>
  </si>
  <si>
    <t>PD-H-LIGHT-80</t>
  </si>
  <si>
    <t>PD-H-LIGHT-20</t>
  </si>
  <si>
    <t>300-650 мм</t>
  </si>
  <si>
    <t>250-450 мм</t>
  </si>
  <si>
    <t>1100-2250</t>
  </si>
  <si>
    <t>PD-H-MEDIUM-80</t>
  </si>
  <si>
    <t>PD-H-MEDIUM-20</t>
  </si>
  <si>
    <t>350-650 мм</t>
  </si>
  <si>
    <t>2000-4050</t>
  </si>
  <si>
    <t>400-650 мм</t>
  </si>
  <si>
    <t>4,5-10 кг</t>
  </si>
  <si>
    <t>2,8 - 7 кг</t>
  </si>
  <si>
    <t>8 - 12 кг</t>
  </si>
  <si>
    <t>PD-H-STRONG-PLUS-10</t>
  </si>
  <si>
    <t>PD-H-STRONG-PLUS-80</t>
  </si>
  <si>
    <t>PD-H-STRONG-80</t>
  </si>
  <si>
    <t>PD-H-STRONG-20</t>
  </si>
  <si>
    <t>PD-H-STRONG-PLUS-20</t>
  </si>
  <si>
    <t>250 - 650 мм</t>
  </si>
  <si>
    <t>Согласно данному коофиценту выбирите модель подъёмника из таблицы ниже!</t>
  </si>
  <si>
    <t>PD-H-P2O-LIGHT-10</t>
  </si>
  <si>
    <t>Чёрный подъёмник</t>
  </si>
  <si>
    <t>PD-H-P2O-LIGHT-80</t>
  </si>
  <si>
    <t>PD-H-P2O-LIGHT-20</t>
  </si>
  <si>
    <t>Подъёмник открывание с нажатием PUSH TO OPEN (P2O)</t>
  </si>
  <si>
    <t>PD-H-P2O-MEDIUM-10</t>
  </si>
  <si>
    <t>PD-H-P2O-STRONG-10</t>
  </si>
  <si>
    <t>PD-H-P2O-STRONG-PLUS-10</t>
  </si>
  <si>
    <t>PD-H-P2O-MEDIUM-20</t>
  </si>
  <si>
    <t>PD-H-P2O-STRONG-20</t>
  </si>
  <si>
    <t>PD-H-P2O-STRONG-PLUS-20</t>
  </si>
  <si>
    <t>PD-H-P2O-MEDIUM-80</t>
  </si>
  <si>
    <t>PD-H-P2O-STRONG-80</t>
  </si>
  <si>
    <t>PD-H-P2O-STRONG-PLUS-80</t>
  </si>
  <si>
    <t>PD-MINILIFTNEW-LIGHT</t>
  </si>
  <si>
    <t>PD-MINILIFTNEW-MEDIUM</t>
  </si>
  <si>
    <t>PD-MINILIFTNEW-STRONG</t>
  </si>
  <si>
    <t>PD-MINILIFTNEW-LIGHT-20</t>
  </si>
  <si>
    <t>PD-MINILIFTNEW-MEDIUM-20</t>
  </si>
  <si>
    <t>PD-MINILIFTNEW-STRONG-20</t>
  </si>
  <si>
    <t>чёрный хром</t>
  </si>
  <si>
    <t>5-6 кг</t>
  </si>
  <si>
    <t>3500-5200</t>
  </si>
  <si>
    <t>Внесите размеры фасада в таблицу!</t>
  </si>
  <si>
    <t>Согласно полученному весу фасада выберите модель подъёмника из таблицы ниже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</si>
</sst>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color rgb="FF000000"/>
      <name val="Arial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Arial Nova Light"/>
      <family val="2"/>
    </font>
    <font>
      <sz val="14"/>
      <color theme="1"/>
      <name val="Arial Nova Light"/>
      <family val="2"/>
    </font>
    <font>
      <sz val="12"/>
      <color theme="1"/>
      <name val="Arial Nova Light"/>
      <family val="2"/>
    </font>
    <font>
      <sz val="11"/>
      <color theme="1"/>
      <name val="Arial Nova Light"/>
      <family val="2"/>
    </font>
    <font>
      <sz val="16"/>
      <color theme="1"/>
      <name val="Arial Nova Light"/>
      <family val="2"/>
    </font>
    <font>
      <sz val="18"/>
      <color theme="1"/>
      <name val="Arial Nova Light"/>
      <family val="2"/>
    </font>
    <font>
      <sz val="9"/>
      <color theme="1"/>
      <name val="Arial Nova Light"/>
      <family val="2"/>
    </font>
    <font>
      <sz val="12"/>
      <color theme="0"/>
      <name val="Arial Nova Light"/>
      <family val="2"/>
    </font>
    <font>
      <sz val="11"/>
      <color theme="0"/>
      <name val="Arial Nova Light"/>
      <family val="2"/>
    </font>
    <font>
      <sz val="10"/>
      <color theme="0"/>
      <name val="Arial Nova Light"/>
      <family val="2"/>
    </font>
    <font>
      <b/>
      <sz val="10"/>
      <color rgb="FFC00000"/>
      <name val="Arial Nova Light"/>
      <family val="2"/>
    </font>
    <font>
      <b/>
      <sz val="18"/>
      <color theme="0"/>
      <name val="Arial Nova Light"/>
      <family val="2"/>
    </font>
    <font>
      <sz val="9"/>
      <color theme="0"/>
      <name val="Arial Nova Light"/>
      <family val="2"/>
    </font>
    <font>
      <b/>
      <sz val="9"/>
      <color theme="0"/>
      <name val="Arial Nova Light"/>
      <family val="2"/>
    </font>
    <font>
      <b/>
      <sz val="10"/>
      <color theme="0"/>
      <name val="Arial Nova Light"/>
      <family val="2"/>
    </font>
    <font>
      <b/>
      <sz val="12"/>
      <color theme="0"/>
      <name val="Arial Nova Light"/>
      <family val="2"/>
    </font>
    <font>
      <b/>
      <sz val="16"/>
      <color theme="0"/>
      <name val="Arial Nova Light"/>
      <family val="2"/>
    </font>
    <font>
      <sz val="10"/>
      <color rgb="FF000000"/>
      <name val="Calibri Light"/>
      <family val="2"/>
      <charset val="238"/>
    </font>
    <font>
      <b/>
      <sz val="14"/>
      <color theme="1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b/>
      <sz val="10"/>
      <color rgb="FFFFFFFF"/>
      <name val="Calibri Light"/>
      <family val="2"/>
      <charset val="238"/>
    </font>
    <font>
      <sz val="12"/>
      <color theme="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1"/>
      <color theme="0"/>
      <name val="Calibri Light"/>
      <family val="2"/>
      <charset val="238"/>
    </font>
    <font>
      <i/>
      <sz val="12"/>
      <color rgb="FFFF0000"/>
      <name val="Calibri Light"/>
      <family val="2"/>
      <charset val="238"/>
    </font>
    <font>
      <b/>
      <sz val="12"/>
      <color theme="0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6"/>
      <color theme="0"/>
      <name val="Calibri Light"/>
      <family val="2"/>
      <charset val="238"/>
    </font>
    <font>
      <i/>
      <sz val="10"/>
      <color rgb="FFFF0000"/>
      <name val="Calibri Light"/>
      <family val="2"/>
      <charset val="238"/>
    </font>
    <font>
      <b/>
      <sz val="18"/>
      <color theme="0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b/>
      <sz val="22"/>
      <color theme="0"/>
      <name val="Calibri Light"/>
      <family val="2"/>
      <charset val="238"/>
    </font>
    <font>
      <b/>
      <sz val="14"/>
      <color theme="0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14"/>
      <name val="Calibri Light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Arial Nova Light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8000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008000"/>
      </patternFill>
    </fill>
    <fill>
      <patternFill patternType="solid">
        <fgColor theme="4" tint="0.39997558519241921"/>
        <bgColor rgb="FF7F7F7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CC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8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008000"/>
      </patternFill>
    </fill>
    <fill>
      <patternFill patternType="solid">
        <fgColor theme="0" tint="-0.14999847407452621"/>
        <bgColor rgb="FF7F7F7F"/>
      </patternFill>
    </fill>
    <fill>
      <patternFill patternType="solid">
        <fgColor theme="5" tint="-0.249977111117893"/>
        <bgColor rgb="FF7F7F7F"/>
      </patternFill>
    </fill>
    <fill>
      <patternFill patternType="solid">
        <fgColor theme="5" tint="-0.499984740745262"/>
        <bgColor rgb="FF008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rgb="FFFFCC00"/>
      </patternFill>
    </fill>
    <fill>
      <patternFill patternType="solid">
        <fgColor theme="5" tint="-0.499984740745262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7F7F7F"/>
      </patternFill>
    </fill>
    <fill>
      <patternFill patternType="solid">
        <fgColor theme="0"/>
        <bgColor rgb="FFFFCC00"/>
      </patternFill>
    </fill>
    <fill>
      <patternFill patternType="solid">
        <fgColor theme="5" tint="-0.249977111117893"/>
        <bgColor rgb="FF008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5" fillId="0" borderId="1"/>
  </cellStyleXfs>
  <cellXfs count="246">
    <xf numFmtId="0" fontId="0" fillId="0" borderId="0" xfId="0"/>
    <xf numFmtId="0" fontId="3" fillId="9" borderId="0" xfId="0" applyFont="1" applyFill="1" applyProtection="1">
      <protection hidden="1"/>
    </xf>
    <xf numFmtId="0" fontId="3" fillId="9" borderId="1" xfId="0" applyFont="1" applyFill="1" applyBorder="1" applyProtection="1">
      <protection hidden="1"/>
    </xf>
    <xf numFmtId="0" fontId="5" fillId="8" borderId="1" xfId="0" applyFont="1" applyFill="1" applyBorder="1" applyAlignment="1" applyProtection="1">
      <alignment horizontal="left" vertical="center"/>
      <protection hidden="1"/>
    </xf>
    <xf numFmtId="0" fontId="6" fillId="6" borderId="1" xfId="0" applyFont="1" applyFill="1" applyBorder="1" applyAlignment="1" applyProtection="1">
      <alignment horizontal="center"/>
      <protection hidden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5" borderId="8" xfId="0" applyFont="1" applyFill="1" applyBorder="1" applyAlignment="1" applyProtection="1">
      <alignment horizontal="left" vertical="center"/>
      <protection hidden="1"/>
    </xf>
    <xf numFmtId="0" fontId="7" fillId="5" borderId="2" xfId="0" applyFont="1" applyFill="1" applyBorder="1" applyAlignment="1" applyProtection="1">
      <alignment horizontal="left" vertical="center"/>
      <protection hidden="1"/>
    </xf>
    <xf numFmtId="0" fontId="8" fillId="9" borderId="1" xfId="0" applyFont="1" applyFill="1" applyBorder="1" applyAlignment="1" applyProtection="1">
      <alignment vertical="top" wrapText="1"/>
      <protection hidden="1"/>
    </xf>
    <xf numFmtId="0" fontId="8" fillId="9" borderId="1" xfId="0" applyFont="1" applyFill="1" applyBorder="1" applyAlignment="1" applyProtection="1">
      <alignment horizontal="center" vertical="top" wrapText="1"/>
      <protection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/>
      <protection hidden="1"/>
    </xf>
    <xf numFmtId="1" fontId="12" fillId="14" borderId="8" xfId="0" applyNumberFormat="1" applyFont="1" applyFill="1" applyBorder="1" applyAlignment="1" applyProtection="1">
      <alignment horizontal="center" vertical="center"/>
      <protection hidden="1"/>
    </xf>
    <xf numFmtId="0" fontId="19" fillId="9" borderId="1" xfId="0" applyFont="1" applyFill="1" applyBorder="1" applyAlignment="1" applyProtection="1">
      <alignment horizontal="center" vertical="center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5" fillId="9" borderId="1" xfId="0" applyFont="1" applyFill="1" applyBorder="1" applyAlignment="1" applyProtection="1">
      <alignment horizontal="center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/>
      <protection hidden="1"/>
    </xf>
    <xf numFmtId="0" fontId="10" fillId="9" borderId="1" xfId="0" applyFont="1" applyFill="1" applyBorder="1" applyAlignment="1" applyProtection="1">
      <alignment horizontal="center"/>
      <protection hidden="1"/>
    </xf>
    <xf numFmtId="0" fontId="24" fillId="9" borderId="1" xfId="0" applyFont="1" applyFill="1" applyBorder="1" applyAlignment="1" applyProtection="1">
      <alignment vertical="center" wrapText="1"/>
      <protection hidden="1"/>
    </xf>
    <xf numFmtId="0" fontId="20" fillId="9" borderId="1" xfId="0" applyFont="1" applyFill="1" applyBorder="1" applyAlignment="1" applyProtection="1">
      <alignment vertical="center"/>
      <protection hidden="1"/>
    </xf>
    <xf numFmtId="1" fontId="25" fillId="9" borderId="8" xfId="0" applyNumberFormat="1" applyFont="1" applyFill="1" applyBorder="1" applyAlignment="1" applyProtection="1">
      <alignment horizontal="center" vertical="center"/>
      <protection hidden="1"/>
    </xf>
    <xf numFmtId="0" fontId="25" fillId="9" borderId="8" xfId="0" applyFont="1" applyFill="1" applyBorder="1" applyAlignment="1" applyProtection="1">
      <alignment horizontal="center" vertical="center"/>
      <protection hidden="1"/>
    </xf>
    <xf numFmtId="1" fontId="7" fillId="10" borderId="8" xfId="0" applyNumberFormat="1" applyFont="1" applyFill="1" applyBorder="1" applyAlignment="1" applyProtection="1">
      <alignment horizontal="center" vertical="center"/>
      <protection hidden="1"/>
    </xf>
    <xf numFmtId="0" fontId="7" fillId="10" borderId="8" xfId="0" applyFont="1" applyFill="1" applyBorder="1" applyAlignment="1" applyProtection="1">
      <alignment horizontal="center" vertical="center"/>
      <protection hidden="1"/>
    </xf>
    <xf numFmtId="0" fontId="7" fillId="10" borderId="8" xfId="0" applyFont="1" applyFill="1" applyBorder="1" applyAlignment="1" applyProtection="1">
      <alignment horizontal="center" vertical="center" wrapText="1"/>
      <protection hidden="1"/>
    </xf>
    <xf numFmtId="0" fontId="25" fillId="9" borderId="8" xfId="0" applyFont="1" applyFill="1" applyBorder="1" applyAlignment="1" applyProtection="1">
      <alignment horizontal="center" vertical="center" wrapText="1"/>
      <protection hidden="1"/>
    </xf>
    <xf numFmtId="1" fontId="9" fillId="12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30" fillId="0" borderId="1" xfId="0" applyFont="1" applyBorder="1" applyAlignment="1" applyProtection="1">
      <alignment horizontal="left" vertical="center"/>
      <protection hidden="1"/>
    </xf>
    <xf numFmtId="0" fontId="28" fillId="0" borderId="1" xfId="0" applyFont="1" applyBorder="1" applyAlignment="1" applyProtection="1">
      <alignment horizont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Protection="1">
      <protection hidden="1"/>
    </xf>
    <xf numFmtId="0" fontId="28" fillId="0" borderId="1" xfId="0" applyFont="1" applyBorder="1" applyAlignment="1" applyProtection="1">
      <alignment vertical="top" wrapText="1"/>
      <protection hidden="1"/>
    </xf>
    <xf numFmtId="1" fontId="33" fillId="0" borderId="1" xfId="0" applyNumberFormat="1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top" wrapText="1"/>
      <protection hidden="1"/>
    </xf>
    <xf numFmtId="0" fontId="28" fillId="0" borderId="0" xfId="0" applyFont="1" applyAlignment="1" applyProtection="1">
      <alignment horizontal="center"/>
      <protection hidden="1"/>
    </xf>
    <xf numFmtId="1" fontId="39" fillId="17" borderId="8" xfId="0" applyNumberFormat="1" applyFont="1" applyFill="1" applyBorder="1" applyAlignment="1" applyProtection="1">
      <alignment horizontal="center" vertical="center"/>
      <protection hidden="1"/>
    </xf>
    <xf numFmtId="0" fontId="35" fillId="18" borderId="8" xfId="0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/>
      <protection hidden="1"/>
    </xf>
    <xf numFmtId="0" fontId="40" fillId="18" borderId="8" xfId="0" applyFont="1" applyFill="1" applyBorder="1" applyAlignment="1" applyProtection="1">
      <alignment horizontal="center" vertical="center"/>
      <protection hidden="1"/>
    </xf>
    <xf numFmtId="0" fontId="40" fillId="18" borderId="8" xfId="0" applyFont="1" applyFill="1" applyBorder="1" applyAlignment="1" applyProtection="1">
      <alignment horizontal="center" vertical="center" wrapText="1"/>
      <protection hidden="1"/>
    </xf>
    <xf numFmtId="0" fontId="40" fillId="17" borderId="8" xfId="0" applyFont="1" applyFill="1" applyBorder="1" applyAlignment="1" applyProtection="1">
      <alignment horizontal="center" vertical="center"/>
      <protection hidden="1"/>
    </xf>
    <xf numFmtId="0" fontId="40" fillId="20" borderId="8" xfId="0" applyFont="1" applyFill="1" applyBorder="1" applyAlignment="1" applyProtection="1">
      <alignment horizontal="center" vertical="center"/>
      <protection hidden="1"/>
    </xf>
    <xf numFmtId="0" fontId="40" fillId="18" borderId="8" xfId="0" applyFont="1" applyFill="1" applyBorder="1" applyAlignment="1" applyProtection="1">
      <alignment horizontal="center"/>
      <protection hidden="1"/>
    </xf>
    <xf numFmtId="0" fontId="41" fillId="17" borderId="8" xfId="0" applyFont="1" applyFill="1" applyBorder="1" applyAlignment="1" applyProtection="1">
      <alignment horizontal="center" vertical="center"/>
      <protection hidden="1"/>
    </xf>
    <xf numFmtId="0" fontId="44" fillId="18" borderId="8" xfId="0" applyFont="1" applyFill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45" fillId="16" borderId="0" xfId="0" applyFont="1" applyFill="1" applyProtection="1">
      <protection hidden="1"/>
    </xf>
    <xf numFmtId="0" fontId="49" fillId="23" borderId="1" xfId="0" applyFont="1" applyFill="1" applyBorder="1" applyAlignment="1" applyProtection="1">
      <alignment horizontal="left" vertical="center"/>
      <protection hidden="1"/>
    </xf>
    <xf numFmtId="0" fontId="50" fillId="21" borderId="1" xfId="0" applyFont="1" applyFill="1" applyBorder="1" applyAlignment="1" applyProtection="1">
      <alignment horizontal="center"/>
      <protection hidden="1"/>
    </xf>
    <xf numFmtId="0" fontId="51" fillId="23" borderId="1" xfId="0" applyFont="1" applyFill="1" applyBorder="1" applyAlignment="1" applyProtection="1">
      <alignment horizontal="center" vertical="center"/>
      <protection hidden="1"/>
    </xf>
    <xf numFmtId="0" fontId="48" fillId="22" borderId="1" xfId="0" applyFont="1" applyFill="1" applyBorder="1" applyAlignment="1" applyProtection="1">
      <alignment horizontal="center" vertical="center"/>
      <protection hidden="1"/>
    </xf>
    <xf numFmtId="0" fontId="45" fillId="0" borderId="0" xfId="0" applyFont="1" applyProtection="1">
      <protection hidden="1"/>
    </xf>
    <xf numFmtId="0" fontId="45" fillId="16" borderId="1" xfId="0" applyFont="1" applyFill="1" applyBorder="1" applyProtection="1">
      <protection hidden="1"/>
    </xf>
    <xf numFmtId="0" fontId="52" fillId="16" borderId="1" xfId="0" applyFont="1" applyFill="1" applyBorder="1" applyAlignment="1" applyProtection="1">
      <alignment vertical="center" wrapText="1"/>
      <protection hidden="1"/>
    </xf>
    <xf numFmtId="0" fontId="57" fillId="16" borderId="1" xfId="0" applyFont="1" applyFill="1" applyBorder="1" applyAlignment="1" applyProtection="1">
      <alignment vertical="top" wrapText="1"/>
      <protection hidden="1"/>
    </xf>
    <xf numFmtId="0" fontId="57" fillId="16" borderId="1" xfId="0" applyFont="1" applyFill="1" applyBorder="1" applyAlignment="1" applyProtection="1">
      <alignment horizontal="center" vertical="top" wrapText="1"/>
      <protection hidden="1"/>
    </xf>
    <xf numFmtId="0" fontId="58" fillId="16" borderId="1" xfId="0" applyFont="1" applyFill="1" applyBorder="1" applyAlignment="1" applyProtection="1">
      <alignment vertical="center"/>
      <protection hidden="1"/>
    </xf>
    <xf numFmtId="0" fontId="59" fillId="16" borderId="1" xfId="0" applyFont="1" applyFill="1" applyBorder="1" applyAlignment="1" applyProtection="1">
      <alignment horizontal="center" vertical="center" wrapText="1"/>
      <protection hidden="1"/>
    </xf>
    <xf numFmtId="0" fontId="60" fillId="16" borderId="1" xfId="0" applyFont="1" applyFill="1" applyBorder="1" applyAlignment="1" applyProtection="1">
      <alignment horizontal="center" vertical="center"/>
      <protection hidden="1"/>
    </xf>
    <xf numFmtId="0" fontId="61" fillId="16" borderId="1" xfId="0" applyFont="1" applyFill="1" applyBorder="1" applyAlignment="1" applyProtection="1">
      <alignment horizontal="center" vertical="center"/>
      <protection hidden="1"/>
    </xf>
    <xf numFmtId="0" fontId="60" fillId="16" borderId="1" xfId="0" applyFont="1" applyFill="1" applyBorder="1" applyAlignment="1" applyProtection="1">
      <alignment horizontal="center"/>
      <protection hidden="1"/>
    </xf>
    <xf numFmtId="0" fontId="47" fillId="16" borderId="1" xfId="0" applyFont="1" applyFill="1" applyBorder="1" applyAlignment="1" applyProtection="1">
      <alignment horizontal="center" vertical="center" wrapText="1"/>
      <protection hidden="1"/>
    </xf>
    <xf numFmtId="0" fontId="63" fillId="16" borderId="1" xfId="0" applyFont="1" applyFill="1" applyBorder="1" applyAlignment="1" applyProtection="1">
      <alignment horizontal="center" vertical="center"/>
      <protection hidden="1"/>
    </xf>
    <xf numFmtId="0" fontId="47" fillId="16" borderId="1" xfId="0" applyFont="1" applyFill="1" applyBorder="1" applyAlignment="1" applyProtection="1">
      <alignment horizontal="center" vertical="center"/>
      <protection hidden="1"/>
    </xf>
    <xf numFmtId="0" fontId="61" fillId="16" borderId="1" xfId="0" applyFont="1" applyFill="1" applyBorder="1" applyAlignment="1" applyProtection="1">
      <alignment horizontal="center"/>
      <protection hidden="1"/>
    </xf>
    <xf numFmtId="0" fontId="45" fillId="16" borderId="1" xfId="0" applyFont="1" applyFill="1" applyBorder="1" applyAlignment="1" applyProtection="1">
      <alignment horizontal="center"/>
      <protection hidden="1"/>
    </xf>
    <xf numFmtId="0" fontId="53" fillId="26" borderId="8" xfId="0" applyFont="1" applyFill="1" applyBorder="1" applyAlignment="1" applyProtection="1">
      <alignment horizontal="center" vertical="center"/>
      <protection hidden="1"/>
    </xf>
    <xf numFmtId="1" fontId="53" fillId="26" borderId="8" xfId="0" applyNumberFormat="1" applyFont="1" applyFill="1" applyBorder="1" applyAlignment="1" applyProtection="1">
      <alignment horizontal="center" vertical="center"/>
      <protection hidden="1"/>
    </xf>
    <xf numFmtId="0" fontId="53" fillId="26" borderId="8" xfId="0" applyFont="1" applyFill="1" applyBorder="1" applyAlignment="1" applyProtection="1">
      <alignment horizontal="center" vertical="center" wrapText="1"/>
      <protection hidden="1"/>
    </xf>
    <xf numFmtId="0" fontId="53" fillId="24" borderId="8" xfId="0" applyFont="1" applyFill="1" applyBorder="1" applyAlignment="1" applyProtection="1">
      <alignment horizontal="left" vertical="center"/>
      <protection hidden="1"/>
    </xf>
    <xf numFmtId="0" fontId="56" fillId="24" borderId="2" xfId="0" applyFont="1" applyFill="1" applyBorder="1" applyAlignment="1" applyProtection="1">
      <alignment horizontal="center" vertical="center"/>
      <protection hidden="1"/>
    </xf>
    <xf numFmtId="0" fontId="53" fillId="31" borderId="2" xfId="0" applyFont="1" applyFill="1" applyBorder="1" applyAlignment="1" applyProtection="1">
      <alignment horizontal="center" vertical="center"/>
      <protection hidden="1"/>
    </xf>
    <xf numFmtId="0" fontId="53" fillId="27" borderId="8" xfId="0" applyFont="1" applyFill="1" applyBorder="1" applyAlignment="1" applyProtection="1">
      <alignment horizontal="center" vertical="center"/>
      <protection hidden="1"/>
    </xf>
    <xf numFmtId="1" fontId="53" fillId="27" borderId="8" xfId="0" applyNumberFormat="1" applyFont="1" applyFill="1" applyBorder="1" applyAlignment="1" applyProtection="1">
      <alignment horizontal="center" vertical="center"/>
      <protection hidden="1"/>
    </xf>
    <xf numFmtId="0" fontId="53" fillId="27" borderId="8" xfId="0" applyFont="1" applyFill="1" applyBorder="1" applyAlignment="1" applyProtection="1">
      <alignment horizontal="center" vertical="center" wrapText="1"/>
      <protection hidden="1"/>
    </xf>
    <xf numFmtId="0" fontId="67" fillId="30" borderId="2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3" fillId="9" borderId="0" xfId="0" applyFont="1" applyFill="1"/>
    <xf numFmtId="0" fontId="3" fillId="0" borderId="0" xfId="0" applyFont="1"/>
    <xf numFmtId="0" fontId="4" fillId="15" borderId="8" xfId="0" applyFont="1" applyFill="1" applyBorder="1" applyAlignment="1">
      <alignment horizontal="center" vertical="center" wrapText="1"/>
    </xf>
    <xf numFmtId="1" fontId="3" fillId="9" borderId="0" xfId="0" applyNumberFormat="1" applyFont="1" applyFill="1"/>
    <xf numFmtId="0" fontId="1" fillId="5" borderId="12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3" fillId="9" borderId="1" xfId="0" applyFont="1" applyFill="1" applyBorder="1"/>
    <xf numFmtId="0" fontId="7" fillId="10" borderId="8" xfId="0" applyFont="1" applyFill="1" applyBorder="1" applyAlignment="1">
      <alignment horizontal="left" vertical="center"/>
    </xf>
    <xf numFmtId="0" fontId="11" fillId="10" borderId="8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left" vertical="center"/>
    </xf>
    <xf numFmtId="1" fontId="12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7" fillId="17" borderId="8" xfId="0" applyFont="1" applyFill="1" applyBorder="1" applyAlignment="1" applyProtection="1">
      <alignment horizontal="center" vertical="center" wrapText="1"/>
      <protection hidden="1"/>
    </xf>
    <xf numFmtId="1" fontId="28" fillId="0" borderId="0" xfId="0" applyNumberFormat="1" applyFont="1" applyProtection="1">
      <protection hidden="1"/>
    </xf>
    <xf numFmtId="0" fontId="35" fillId="18" borderId="6" xfId="0" applyFont="1" applyFill="1" applyBorder="1" applyAlignment="1" applyProtection="1">
      <alignment horizontal="center" vertical="center"/>
      <protection hidden="1"/>
    </xf>
    <xf numFmtId="0" fontId="36" fillId="18" borderId="12" xfId="0" applyFont="1" applyFill="1" applyBorder="1" applyAlignment="1" applyProtection="1">
      <alignment horizontal="center" vertical="center"/>
      <protection hidden="1"/>
    </xf>
    <xf numFmtId="0" fontId="37" fillId="17" borderId="8" xfId="0" applyFont="1" applyFill="1" applyBorder="1" applyAlignment="1" applyProtection="1">
      <alignment horizontal="center" vertical="center"/>
      <protection hidden="1"/>
    </xf>
    <xf numFmtId="0" fontId="35" fillId="18" borderId="2" xfId="0" applyFont="1" applyFill="1" applyBorder="1" applyAlignment="1" applyProtection="1">
      <alignment horizontal="center" vertical="center"/>
      <protection hidden="1"/>
    </xf>
    <xf numFmtId="0" fontId="36" fillId="18" borderId="2" xfId="0" applyFont="1" applyFill="1" applyBorder="1" applyAlignment="1" applyProtection="1">
      <alignment horizontal="center" vertical="center"/>
      <protection hidden="1"/>
    </xf>
    <xf numFmtId="0" fontId="42" fillId="11" borderId="6" xfId="0" applyFont="1" applyFill="1" applyBorder="1" applyAlignment="1" applyProtection="1">
      <alignment horizontal="center" vertical="center"/>
      <protection locked="0"/>
    </xf>
    <xf numFmtId="0" fontId="48" fillId="22" borderId="1" xfId="0" applyFont="1" applyFill="1" applyBorder="1" applyAlignment="1" applyProtection="1">
      <alignment horizontal="center" vertical="center" wrapText="1"/>
      <protection hidden="1"/>
    </xf>
    <xf numFmtId="1" fontId="45" fillId="16" borderId="0" xfId="0" applyNumberFormat="1" applyFont="1" applyFill="1" applyProtection="1">
      <protection hidden="1"/>
    </xf>
    <xf numFmtId="0" fontId="49" fillId="24" borderId="8" xfId="0" applyFont="1" applyFill="1" applyBorder="1" applyAlignment="1" applyProtection="1">
      <alignment horizontal="left" vertical="center"/>
      <protection hidden="1"/>
    </xf>
    <xf numFmtId="0" fontId="51" fillId="24" borderId="8" xfId="0" applyFont="1" applyFill="1" applyBorder="1" applyAlignment="1" applyProtection="1">
      <alignment horizontal="center" vertical="center"/>
      <protection hidden="1"/>
    </xf>
    <xf numFmtId="0" fontId="66" fillId="27" borderId="15" xfId="1" applyFont="1" applyFill="1" applyBorder="1" applyAlignment="1" applyProtection="1">
      <alignment horizontal="center" vertical="center"/>
      <protection hidden="1"/>
    </xf>
    <xf numFmtId="0" fontId="66" fillId="27" borderId="8" xfId="1" applyFont="1" applyFill="1" applyBorder="1" applyAlignment="1" applyProtection="1">
      <alignment horizontal="center" vertical="center"/>
      <protection hidden="1"/>
    </xf>
    <xf numFmtId="0" fontId="66" fillId="20" borderId="8" xfId="1" applyFont="1" applyFill="1" applyBorder="1" applyAlignment="1" applyProtection="1">
      <alignment horizontal="center" vertical="center"/>
      <protection hidden="1"/>
    </xf>
    <xf numFmtId="0" fontId="66" fillId="20" borderId="13" xfId="1" applyFont="1" applyFill="1" applyBorder="1" applyAlignment="1" applyProtection="1">
      <alignment horizontal="center" vertical="center"/>
      <protection hidden="1"/>
    </xf>
    <xf numFmtId="0" fontId="64" fillId="29" borderId="8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1" fontId="3" fillId="9" borderId="0" xfId="0" applyNumberFormat="1" applyFont="1" applyFill="1" applyProtection="1">
      <protection hidden="1"/>
    </xf>
    <xf numFmtId="0" fontId="5" fillId="5" borderId="8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5" fillId="9" borderId="1" xfId="0" applyFont="1" applyFill="1" applyBorder="1" applyAlignment="1" applyProtection="1">
      <alignment horizontal="center" vertical="center"/>
      <protection hidden="1"/>
    </xf>
    <xf numFmtId="1" fontId="25" fillId="9" borderId="1" xfId="0" applyNumberFormat="1" applyFont="1" applyFill="1" applyBorder="1" applyAlignment="1" applyProtection="1">
      <alignment horizontal="center" vertical="center"/>
      <protection hidden="1"/>
    </xf>
    <xf numFmtId="0" fontId="25" fillId="9" borderId="1" xfId="0" applyFont="1" applyFill="1" applyBorder="1" applyAlignment="1" applyProtection="1">
      <alignment horizontal="center" vertical="center" wrapText="1"/>
      <protection hidden="1"/>
    </xf>
    <xf numFmtId="0" fontId="7" fillId="9" borderId="1" xfId="0" applyFont="1" applyFill="1" applyBorder="1" applyAlignment="1" applyProtection="1">
      <alignment horizontal="center" vertical="center"/>
      <protection hidden="1"/>
    </xf>
    <xf numFmtId="1" fontId="7" fillId="9" borderId="1" xfId="0" applyNumberFormat="1" applyFont="1" applyFill="1" applyBorder="1" applyAlignment="1" applyProtection="1">
      <alignment horizontal="center" vertical="center"/>
      <protection hidden="1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7" fillId="33" borderId="8" xfId="0" applyFont="1" applyFill="1" applyBorder="1" applyAlignment="1" applyProtection="1">
      <alignment horizontal="left" vertical="center"/>
      <protection hidden="1"/>
    </xf>
    <xf numFmtId="0" fontId="68" fillId="33" borderId="8" xfId="0" applyFont="1" applyFill="1" applyBorder="1" applyAlignment="1" applyProtection="1">
      <alignment horizontal="center" vertical="center"/>
      <protection hidden="1"/>
    </xf>
    <xf numFmtId="1" fontId="9" fillId="3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33" borderId="8" xfId="0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locked="0" hidden="1"/>
    </xf>
    <xf numFmtId="0" fontId="16" fillId="0" borderId="1" xfId="0" applyFont="1" applyBorder="1" applyProtection="1">
      <protection locked="0" hidden="1"/>
    </xf>
    <xf numFmtId="49" fontId="16" fillId="0" borderId="2" xfId="0" applyNumberFormat="1" applyFont="1" applyBorder="1" applyAlignment="1" applyProtection="1">
      <alignment horizontal="center" vertical="center"/>
      <protection locked="0" hidden="1"/>
    </xf>
    <xf numFmtId="49" fontId="16" fillId="0" borderId="1" xfId="0" applyNumberFormat="1" applyFont="1" applyBorder="1" applyAlignment="1" applyProtection="1">
      <alignment horizontal="center" vertical="center"/>
      <protection locked="0" hidden="1"/>
    </xf>
    <xf numFmtId="2" fontId="16" fillId="0" borderId="2" xfId="0" applyNumberFormat="1" applyFont="1" applyBorder="1" applyAlignment="1" applyProtection="1">
      <alignment horizontal="center" vertical="center" wrapText="1"/>
      <protection locked="0" hidden="1"/>
    </xf>
    <xf numFmtId="2" fontId="16" fillId="0" borderId="1" xfId="0" applyNumberFormat="1" applyFont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vertical="center"/>
      <protection locked="0" hidden="1"/>
    </xf>
    <xf numFmtId="2" fontId="16" fillId="0" borderId="0" xfId="0" applyNumberFormat="1" applyFont="1" applyProtection="1">
      <protection locked="0" hidden="1"/>
    </xf>
    <xf numFmtId="2" fontId="16" fillId="0" borderId="2" xfId="0" applyNumberFormat="1" applyFont="1" applyBorder="1" applyAlignment="1" applyProtection="1">
      <alignment horizontal="center" vertical="center"/>
      <protection locked="0" hidden="1"/>
    </xf>
    <xf numFmtId="2" fontId="16" fillId="0" borderId="1" xfId="0" applyNumberFormat="1" applyFont="1" applyBorder="1" applyAlignment="1" applyProtection="1">
      <alignment horizontal="center" vertical="center"/>
      <protection locked="0" hidden="1"/>
    </xf>
    <xf numFmtId="0" fontId="15" fillId="0" borderId="0" xfId="0" applyFont="1" applyProtection="1">
      <protection locked="0" hidden="1"/>
    </xf>
    <xf numFmtId="0" fontId="15" fillId="0" borderId="1" xfId="0" applyFont="1" applyBorder="1" applyProtection="1">
      <protection locked="0" hidden="1"/>
    </xf>
    <xf numFmtId="2" fontId="15" fillId="0" borderId="0" xfId="0" applyNumberFormat="1" applyFont="1" applyProtection="1">
      <protection locked="0" hidden="1"/>
    </xf>
    <xf numFmtId="1" fontId="69" fillId="19" borderId="8" xfId="0" applyNumberFormat="1" applyFont="1" applyFill="1" applyBorder="1" applyAlignment="1" applyProtection="1">
      <alignment horizontal="center" vertical="center" wrapText="1"/>
      <protection hidden="1"/>
    </xf>
    <xf numFmtId="0" fontId="35" fillId="19" borderId="8" xfId="0" applyFont="1" applyFill="1" applyBorder="1" applyAlignment="1" applyProtection="1">
      <alignment horizontal="center" vertical="center"/>
      <protection hidden="1"/>
    </xf>
    <xf numFmtId="0" fontId="38" fillId="16" borderId="8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38" fillId="16" borderId="9" xfId="0" applyFont="1" applyFill="1" applyBorder="1" applyAlignment="1" applyProtection="1">
      <alignment horizontal="center" vertical="center"/>
      <protection hidden="1"/>
    </xf>
    <xf numFmtId="0" fontId="38" fillId="16" borderId="10" xfId="0" applyFont="1" applyFill="1" applyBorder="1" applyAlignment="1" applyProtection="1">
      <alignment horizontal="center" vertical="center"/>
      <protection hidden="1"/>
    </xf>
    <xf numFmtId="0" fontId="38" fillId="16" borderId="11" xfId="0" applyFont="1" applyFill="1" applyBorder="1" applyAlignment="1" applyProtection="1">
      <alignment horizontal="center" vertical="center"/>
      <protection hidden="1"/>
    </xf>
    <xf numFmtId="0" fontId="38" fillId="16" borderId="8" xfId="0" applyFont="1" applyFill="1" applyBorder="1" applyAlignment="1" applyProtection="1">
      <alignment horizontal="center" vertical="center"/>
      <protection hidden="1"/>
    </xf>
    <xf numFmtId="0" fontId="43" fillId="17" borderId="8" xfId="0" applyFont="1" applyFill="1" applyBorder="1" applyAlignment="1" applyProtection="1">
      <alignment horizontal="center" vertical="center"/>
      <protection locked="0"/>
    </xf>
    <xf numFmtId="0" fontId="43" fillId="17" borderId="8" xfId="0" applyFont="1" applyFill="1" applyBorder="1" applyProtection="1">
      <protection locked="0"/>
    </xf>
    <xf numFmtId="0" fontId="62" fillId="16" borderId="1" xfId="0" applyFont="1" applyFill="1" applyBorder="1" applyAlignment="1" applyProtection="1">
      <alignment horizontal="center" vertical="center"/>
      <protection hidden="1"/>
    </xf>
    <xf numFmtId="0" fontId="53" fillId="20" borderId="13" xfId="0" applyFont="1" applyFill="1" applyBorder="1" applyAlignment="1" applyProtection="1">
      <alignment horizontal="center" vertical="center" wrapText="1"/>
      <protection hidden="1"/>
    </xf>
    <xf numFmtId="0" fontId="53" fillId="20" borderId="14" xfId="0" applyFont="1" applyFill="1" applyBorder="1" applyAlignment="1" applyProtection="1">
      <alignment horizontal="center" vertical="center" wrapText="1"/>
      <protection hidden="1"/>
    </xf>
    <xf numFmtId="0" fontId="53" fillId="20" borderId="15" xfId="0" applyFont="1" applyFill="1" applyBorder="1" applyAlignment="1" applyProtection="1">
      <alignment horizontal="center" vertical="center" wrapText="1"/>
      <protection hidden="1"/>
    </xf>
    <xf numFmtId="0" fontId="53" fillId="27" borderId="13" xfId="0" applyFont="1" applyFill="1" applyBorder="1" applyAlignment="1" applyProtection="1">
      <alignment horizontal="center" vertical="center" wrapText="1"/>
      <protection hidden="1"/>
    </xf>
    <xf numFmtId="0" fontId="53" fillId="27" borderId="14" xfId="0" applyFont="1" applyFill="1" applyBorder="1" applyAlignment="1" applyProtection="1">
      <alignment horizontal="center" vertical="center" wrapText="1"/>
      <protection hidden="1"/>
    </xf>
    <xf numFmtId="0" fontId="53" fillId="27" borderId="15" xfId="0" applyFont="1" applyFill="1" applyBorder="1" applyAlignment="1" applyProtection="1">
      <alignment horizontal="center" vertical="center" wrapText="1"/>
      <protection hidden="1"/>
    </xf>
    <xf numFmtId="0" fontId="46" fillId="21" borderId="1" xfId="0" applyFont="1" applyFill="1" applyBorder="1" applyAlignment="1" applyProtection="1">
      <alignment horizontal="center" vertical="center"/>
      <protection hidden="1"/>
    </xf>
    <xf numFmtId="0" fontId="56" fillId="25" borderId="8" xfId="0" applyFont="1" applyFill="1" applyBorder="1" applyAlignment="1" applyProtection="1">
      <alignment horizontal="center" vertical="center"/>
      <protection hidden="1"/>
    </xf>
    <xf numFmtId="0" fontId="63" fillId="25" borderId="8" xfId="0" applyFont="1" applyFill="1" applyBorder="1" applyAlignment="1" applyProtection="1">
      <alignment horizontal="center" vertical="center"/>
      <protection hidden="1"/>
    </xf>
    <xf numFmtId="0" fontId="54" fillId="28" borderId="8" xfId="0" applyFont="1" applyFill="1" applyBorder="1" applyAlignment="1" applyProtection="1">
      <alignment horizontal="center" vertical="center"/>
      <protection locked="0"/>
    </xf>
    <xf numFmtId="0" fontId="55" fillId="28" borderId="8" xfId="0" applyFont="1" applyFill="1" applyBorder="1" applyProtection="1">
      <protection locked="0"/>
    </xf>
    <xf numFmtId="0" fontId="53" fillId="26" borderId="8" xfId="0" applyFont="1" applyFill="1" applyBorder="1" applyAlignment="1" applyProtection="1">
      <alignment horizontal="center" vertical="center" wrapText="1"/>
      <protection hidden="1"/>
    </xf>
    <xf numFmtId="0" fontId="53" fillId="27" borderId="13" xfId="0" applyFont="1" applyFill="1" applyBorder="1" applyAlignment="1" applyProtection="1">
      <alignment horizontal="center" vertical="center"/>
      <protection hidden="1"/>
    </xf>
    <xf numFmtId="0" fontId="53" fillId="27" borderId="14" xfId="0" applyFont="1" applyFill="1" applyBorder="1" applyAlignment="1" applyProtection="1">
      <alignment horizontal="center" vertical="center"/>
      <protection hidden="1"/>
    </xf>
    <xf numFmtId="0" fontId="53" fillId="27" borderId="15" xfId="0" applyFont="1" applyFill="1" applyBorder="1" applyAlignment="1" applyProtection="1">
      <alignment horizontal="center" vertical="center"/>
      <protection hidden="1"/>
    </xf>
    <xf numFmtId="0" fontId="22" fillId="13" borderId="9" xfId="0" applyFont="1" applyFill="1" applyBorder="1" applyAlignment="1">
      <alignment horizontal="center" vertical="center"/>
    </xf>
    <xf numFmtId="0" fontId="22" fillId="13" borderId="10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0" fillId="1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Protection="1">
      <protection locked="0"/>
    </xf>
    <xf numFmtId="0" fontId="2" fillId="6" borderId="1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24" fillId="4" borderId="8" xfId="0" applyFont="1" applyFill="1" applyBorder="1" applyAlignment="1" applyProtection="1">
      <alignment horizontal="center" vertical="center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24" fillId="3" borderId="8" xfId="0" applyFont="1" applyFill="1" applyBorder="1" applyAlignment="1" applyProtection="1">
      <alignment horizontal="center" vertical="center" wrapText="1"/>
      <protection hidden="1"/>
    </xf>
    <xf numFmtId="0" fontId="25" fillId="9" borderId="13" xfId="0" applyFont="1" applyFill="1" applyBorder="1" applyAlignment="1" applyProtection="1">
      <alignment horizontal="center" vertical="center"/>
      <protection hidden="1"/>
    </xf>
    <xf numFmtId="0" fontId="25" fillId="9" borderId="14" xfId="0" applyFont="1" applyFill="1" applyBorder="1" applyAlignment="1" applyProtection="1">
      <alignment horizontal="center" vertical="center"/>
      <protection hidden="1"/>
    </xf>
    <xf numFmtId="0" fontId="25" fillId="9" borderId="15" xfId="0" applyFont="1" applyFill="1" applyBorder="1" applyAlignment="1" applyProtection="1">
      <alignment horizontal="center" vertical="center"/>
      <protection hidden="1"/>
    </xf>
    <xf numFmtId="0" fontId="25" fillId="9" borderId="13" xfId="0" applyFont="1" applyFill="1" applyBorder="1" applyAlignment="1" applyProtection="1">
      <alignment horizontal="center" vertical="center" wrapText="1"/>
      <protection hidden="1"/>
    </xf>
    <xf numFmtId="0" fontId="25" fillId="9" borderId="14" xfId="0" applyFont="1" applyFill="1" applyBorder="1" applyAlignment="1" applyProtection="1">
      <alignment horizontal="center" vertical="center" wrapText="1"/>
      <protection hidden="1"/>
    </xf>
    <xf numFmtId="0" fontId="25" fillId="9" borderId="15" xfId="0" applyFont="1" applyFill="1" applyBorder="1" applyAlignment="1" applyProtection="1">
      <alignment horizontal="center" vertical="center" wrapText="1"/>
      <protection hidden="1"/>
    </xf>
    <xf numFmtId="0" fontId="27" fillId="9" borderId="9" xfId="0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center" vertical="center"/>
      <protection hidden="1"/>
    </xf>
    <xf numFmtId="0" fontId="27" fillId="9" borderId="11" xfId="0" applyFont="1" applyFill="1" applyBorder="1" applyAlignment="1" applyProtection="1">
      <alignment horizontal="center" vertical="center"/>
      <protection hidden="1"/>
    </xf>
    <xf numFmtId="0" fontId="27" fillId="9" borderId="1" xfId="0" applyFont="1" applyFill="1" applyBorder="1" applyAlignment="1" applyProtection="1">
      <alignment horizontal="center" vertical="center"/>
      <protection hidden="1"/>
    </xf>
    <xf numFmtId="0" fontId="19" fillId="35" borderId="8" xfId="0" applyFont="1" applyFill="1" applyBorder="1" applyAlignment="1" applyProtection="1">
      <alignment horizontal="center" vertical="center"/>
      <protection hidden="1"/>
    </xf>
    <xf numFmtId="0" fontId="7" fillId="35" borderId="8" xfId="0" applyFont="1" applyFill="1" applyBorder="1" applyAlignment="1" applyProtection="1">
      <alignment horizontal="center" vertical="center"/>
      <protection hidden="1"/>
    </xf>
    <xf numFmtId="0" fontId="25" fillId="32" borderId="8" xfId="0" applyFont="1" applyFill="1" applyBorder="1" applyAlignment="1" applyProtection="1">
      <alignment horizontal="center" vertical="center"/>
      <protection locked="0"/>
    </xf>
    <xf numFmtId="0" fontId="26" fillId="32" borderId="8" xfId="0" applyFont="1" applyFill="1" applyBorder="1" applyProtection="1">
      <protection locked="0"/>
    </xf>
    <xf numFmtId="0" fontId="7" fillId="27" borderId="8" xfId="0" applyFont="1" applyFill="1" applyBorder="1" applyAlignment="1" applyProtection="1">
      <alignment horizontal="center" vertical="center" wrapText="1"/>
      <protection hidden="1"/>
    </xf>
    <xf numFmtId="0" fontId="25" fillId="9" borderId="1" xfId="0" applyFont="1" applyFill="1" applyBorder="1" applyAlignment="1" applyProtection="1">
      <alignment horizontal="center" vertical="center"/>
      <protection hidden="1"/>
    </xf>
    <xf numFmtId="0" fontId="25" fillId="9" borderId="1" xfId="0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left" vertical="center"/>
      <protection locked="0" hidden="1"/>
    </xf>
    <xf numFmtId="0" fontId="16" fillId="0" borderId="4" xfId="0" applyFont="1" applyBorder="1" applyProtection="1">
      <protection locked="0" hidden="1"/>
    </xf>
    <xf numFmtId="0" fontId="16" fillId="0" borderId="5" xfId="0" applyFont="1" applyBorder="1" applyProtection="1">
      <protection locked="0" hidden="1"/>
    </xf>
    <xf numFmtId="0" fontId="16" fillId="0" borderId="1" xfId="0" applyFont="1" applyBorder="1" applyAlignment="1" applyProtection="1">
      <alignment vertical="center"/>
      <protection locked="0" hidden="1"/>
    </xf>
    <xf numFmtId="0" fontId="16" fillId="0" borderId="1" xfId="0" applyFont="1" applyBorder="1" applyProtection="1">
      <protection locked="0" hidden="1"/>
    </xf>
    <xf numFmtId="0" fontId="16" fillId="0" borderId="1" xfId="0" applyFont="1" applyBorder="1" applyAlignment="1" applyProtection="1">
      <alignment horizontal="left" vertical="center"/>
      <protection locked="0" hidden="1"/>
    </xf>
    <xf numFmtId="0" fontId="16" fillId="0" borderId="7" xfId="0" applyFont="1" applyBorder="1" applyProtection="1">
      <protection locked="0" hidden="1"/>
    </xf>
    <xf numFmtId="0" fontId="18" fillId="0" borderId="4" xfId="0" applyFont="1" applyBorder="1" applyProtection="1">
      <protection locked="0" hidden="1"/>
    </xf>
    <xf numFmtId="0" fontId="18" fillId="0" borderId="5" xfId="0" applyFont="1" applyBorder="1" applyProtection="1">
      <protection locked="0" hidden="1"/>
    </xf>
    <xf numFmtId="0" fontId="18" fillId="0" borderId="1" xfId="0" applyFont="1" applyBorder="1" applyProtection="1">
      <protection locked="0" hidden="1"/>
    </xf>
    <xf numFmtId="0" fontId="17" fillId="0" borderId="1" xfId="0" applyFont="1" applyBorder="1" applyAlignment="1" applyProtection="1">
      <alignment horizontal="left" vertical="center"/>
      <protection locked="0" hidden="1"/>
    </xf>
    <xf numFmtId="0" fontId="18" fillId="0" borderId="7" xfId="0" applyFont="1" applyBorder="1" applyProtection="1">
      <protection locked="0" hidden="1"/>
    </xf>
  </cellXfs>
  <cellStyles count="2">
    <cellStyle name="Normalny" xfId="0" builtinId="0"/>
    <cellStyle name="Normalny 2" xfId="1" xr:uid="{742FB12F-8172-4D25-8D5B-1A2E36724B57}"/>
  </cellStyles>
  <dxfs count="15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10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1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</xdr:colOff>
      <xdr:row>7</xdr:row>
      <xdr:rowOff>152400</xdr:rowOff>
    </xdr:from>
    <xdr:to>
      <xdr:col>7</xdr:col>
      <xdr:colOff>480060</xdr:colOff>
      <xdr:row>10</xdr:row>
      <xdr:rowOff>22860</xdr:rowOff>
    </xdr:to>
    <xdr:pic>
      <xdr:nvPicPr>
        <xdr:cNvPr id="6" name="Grafika 5" descr="Wstecz z wypełnieniem pełnym">
          <a:extLst>
            <a:ext uri="{FF2B5EF4-FFF2-40B4-BE49-F238E27FC236}">
              <a16:creationId xmlns:a16="http://schemas.microsoft.com/office/drawing/2014/main" id="{87C9A886-6C73-0DFD-427F-7D2024C5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179820" y="176022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358140</xdr:colOff>
      <xdr:row>1</xdr:row>
      <xdr:rowOff>129540</xdr:rowOff>
    </xdr:from>
    <xdr:to>
      <xdr:col>4</xdr:col>
      <xdr:colOff>730317</xdr:colOff>
      <xdr:row>1</xdr:row>
      <xdr:rowOff>495300</xdr:rowOff>
    </xdr:to>
    <xdr:pic>
      <xdr:nvPicPr>
        <xdr:cNvPr id="7" name="Grafika 6" descr="Wstecz z wypełnieniem pełnym">
          <a:extLst>
            <a:ext uri="{FF2B5EF4-FFF2-40B4-BE49-F238E27FC236}">
              <a16:creationId xmlns:a16="http://schemas.microsoft.com/office/drawing/2014/main" id="{C57A9387-3BDC-479F-886C-19C4B12D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 flipV="1">
          <a:off x="3371249" y="225391"/>
          <a:ext cx="365760" cy="372177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12</xdr:row>
      <xdr:rowOff>106680</xdr:rowOff>
    </xdr:from>
    <xdr:to>
      <xdr:col>4</xdr:col>
      <xdr:colOff>312420</xdr:colOff>
      <xdr:row>12</xdr:row>
      <xdr:rowOff>396240</xdr:rowOff>
    </xdr:to>
    <xdr:pic>
      <xdr:nvPicPr>
        <xdr:cNvPr id="8" name="Grafika 7" descr="Wstecz z wypełnieniem pełnym">
          <a:extLst>
            <a:ext uri="{FF2B5EF4-FFF2-40B4-BE49-F238E27FC236}">
              <a16:creationId xmlns:a16="http://schemas.microsoft.com/office/drawing/2014/main" id="{BE8D4427-9552-4A4F-81CA-211D1FA9F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32760" y="2903220"/>
          <a:ext cx="289560" cy="289560"/>
        </a:xfrm>
        <a:prstGeom prst="rect">
          <a:avLst/>
        </a:prstGeom>
      </xdr:spPr>
    </xdr:pic>
    <xdr:clientData/>
  </xdr:twoCellAnchor>
  <xdr:twoCellAnchor editAs="oneCell">
    <xdr:from>
      <xdr:col>3</xdr:col>
      <xdr:colOff>897920</xdr:colOff>
      <xdr:row>15</xdr:row>
      <xdr:rowOff>68580</xdr:rowOff>
    </xdr:from>
    <xdr:to>
      <xdr:col>4</xdr:col>
      <xdr:colOff>22860</xdr:colOff>
      <xdr:row>15</xdr:row>
      <xdr:rowOff>342900</xdr:rowOff>
    </xdr:to>
    <xdr:pic>
      <xdr:nvPicPr>
        <xdr:cNvPr id="9" name="Grafika 8" descr="Wstecz z wypełnieniem pełnym">
          <a:extLst>
            <a:ext uri="{FF2B5EF4-FFF2-40B4-BE49-F238E27FC236}">
              <a16:creationId xmlns:a16="http://schemas.microsoft.com/office/drawing/2014/main" id="{FF7D9912-47C8-4BC1-B5F6-FBEEBF1D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7252008" flipV="1">
          <a:off x="2761630" y="3554110"/>
          <a:ext cx="274320" cy="267940"/>
        </a:xfrm>
        <a:prstGeom prst="rect">
          <a:avLst/>
        </a:prstGeom>
      </xdr:spPr>
    </xdr:pic>
    <xdr:clientData/>
  </xdr:twoCellAnchor>
  <xdr:twoCellAnchor editAs="oneCell">
    <xdr:from>
      <xdr:col>3</xdr:col>
      <xdr:colOff>899160</xdr:colOff>
      <xdr:row>22</xdr:row>
      <xdr:rowOff>45720</xdr:rowOff>
    </xdr:from>
    <xdr:to>
      <xdr:col>4</xdr:col>
      <xdr:colOff>24100</xdr:colOff>
      <xdr:row>22</xdr:row>
      <xdr:rowOff>320040</xdr:rowOff>
    </xdr:to>
    <xdr:pic>
      <xdr:nvPicPr>
        <xdr:cNvPr id="14" name="Grafika 13" descr="Wstecz z wypełnieniem pełnym">
          <a:extLst>
            <a:ext uri="{FF2B5EF4-FFF2-40B4-BE49-F238E27FC236}">
              <a16:creationId xmlns:a16="http://schemas.microsoft.com/office/drawing/2014/main" id="{CEC663A6-0624-4DF6-B960-F861CFCD0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7252008" flipV="1">
          <a:off x="2762870" y="4940950"/>
          <a:ext cx="274320" cy="267940"/>
        </a:xfrm>
        <a:prstGeom prst="rect">
          <a:avLst/>
        </a:prstGeom>
      </xdr:spPr>
    </xdr:pic>
    <xdr:clientData/>
  </xdr:twoCellAnchor>
  <xdr:twoCellAnchor editAs="oneCell">
    <xdr:from>
      <xdr:col>8</xdr:col>
      <xdr:colOff>449580</xdr:colOff>
      <xdr:row>2</xdr:row>
      <xdr:rowOff>205741</xdr:rowOff>
    </xdr:from>
    <xdr:to>
      <xdr:col>9</xdr:col>
      <xdr:colOff>624</xdr:colOff>
      <xdr:row>11</xdr:row>
      <xdr:rowOff>30481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10A29F4-A20B-3565-23D7-A841AF4A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853441"/>
          <a:ext cx="1166484" cy="176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959236</xdr:colOff>
      <xdr:row>3</xdr:row>
      <xdr:rowOff>91440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9426BAA-B817-4872-A1CB-014E2B613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8761" cy="967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358141</xdr:colOff>
      <xdr:row>1</xdr:row>
      <xdr:rowOff>129541</xdr:rowOff>
    </xdr:from>
    <xdr:to>
      <xdr:col>4</xdr:col>
      <xdr:colOff>730318</xdr:colOff>
      <xdr:row>1</xdr:row>
      <xdr:rowOff>495301</xdr:rowOff>
    </xdr:to>
    <xdr:pic>
      <xdr:nvPicPr>
        <xdr:cNvPr id="9" name="Grafika 8" descr="Wstecz z wypełnieniem pełnym">
          <a:extLst>
            <a:ext uri="{FF2B5EF4-FFF2-40B4-BE49-F238E27FC236}">
              <a16:creationId xmlns:a16="http://schemas.microsoft.com/office/drawing/2014/main" id="{0B748C46-6E57-4C89-9A59-251D8A586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 flipV="1">
          <a:off x="4407570" y="225392"/>
          <a:ext cx="365760" cy="3721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419100</xdr:colOff>
      <xdr:row>8</xdr:row>
      <xdr:rowOff>220980</xdr:rowOff>
    </xdr:to>
    <xdr:pic>
      <xdr:nvPicPr>
        <xdr:cNvPr id="10" name="Grafika 9" descr="Wstecz z wypełnieniem pełnym">
          <a:extLst>
            <a:ext uri="{FF2B5EF4-FFF2-40B4-BE49-F238E27FC236}">
              <a16:creationId xmlns:a16="http://schemas.microsoft.com/office/drawing/2014/main" id="{9D230149-7D10-462E-AFBD-94E131A93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55180" y="160782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959236</xdr:colOff>
      <xdr:row>3</xdr:row>
      <xdr:rowOff>91440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78856F2-B0A4-488F-91AB-63DBDA3B2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8761" cy="967740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</xdr:colOff>
      <xdr:row>1</xdr:row>
      <xdr:rowOff>0</xdr:rowOff>
    </xdr:from>
    <xdr:to>
      <xdr:col>7</xdr:col>
      <xdr:colOff>3810</xdr:colOff>
      <xdr:row>6</xdr:row>
      <xdr:rowOff>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6458049-02B2-5579-2BC7-42F39B99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945380" y="99060"/>
          <a:ext cx="2171700" cy="139446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30484</xdr:colOff>
      <xdr:row>0</xdr:row>
      <xdr:rowOff>99058</xdr:rowOff>
    </xdr:from>
    <xdr:to>
      <xdr:col>8</xdr:col>
      <xdr:colOff>807726</xdr:colOff>
      <xdr:row>5</xdr:row>
      <xdr:rowOff>190499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5EE4D34E-47E1-96FF-47FC-122F44AC0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8" r="27629"/>
        <a:stretch/>
      </xdr:blipFill>
      <xdr:spPr>
        <a:xfrm rot="16200000">
          <a:off x="7616194" y="-331472"/>
          <a:ext cx="1394461" cy="2255522"/>
        </a:xfrm>
        <a:prstGeom prst="rect">
          <a:avLst/>
        </a:prstGeom>
      </xdr:spPr>
    </xdr:pic>
    <xdr:clientData/>
  </xdr:twoCellAnchor>
  <xdr:twoCellAnchor editAs="oneCell">
    <xdr:from>
      <xdr:col>7</xdr:col>
      <xdr:colOff>110490</xdr:colOff>
      <xdr:row>11</xdr:row>
      <xdr:rowOff>228600</xdr:rowOff>
    </xdr:from>
    <xdr:to>
      <xdr:col>8</xdr:col>
      <xdr:colOff>15239</xdr:colOff>
      <xdr:row>18</xdr:row>
      <xdr:rowOff>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D1CC197B-51C6-5A28-6525-154683F45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670" y="2926080"/>
          <a:ext cx="1383029" cy="2110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1341120</xdr:colOff>
      <xdr:row>1</xdr:row>
      <xdr:rowOff>0</xdr:rowOff>
    </xdr:from>
    <xdr:to>
      <xdr:col>7</xdr:col>
      <xdr:colOff>1112520</xdr:colOff>
      <xdr:row>1</xdr:row>
      <xdr:rowOff>289560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FE928CA-BFDB-430C-8C50-FDBCC390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99060"/>
          <a:ext cx="1249680" cy="289560"/>
        </a:xfrm>
        <a:prstGeom prst="rect">
          <a:avLst/>
        </a:prstGeom>
      </xdr:spPr>
    </xdr:pic>
    <xdr:clientData/>
  </xdr:twoCellAnchor>
  <xdr:twoCellAnchor editAs="oneCell">
    <xdr:from>
      <xdr:col>5</xdr:col>
      <xdr:colOff>112308</xdr:colOff>
      <xdr:row>0</xdr:row>
      <xdr:rowOff>0</xdr:rowOff>
    </xdr:from>
    <xdr:to>
      <xdr:col>6</xdr:col>
      <xdr:colOff>411480</xdr:colOff>
      <xdr:row>4</xdr:row>
      <xdr:rowOff>138160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E246B93-6FC1-4879-AAF6-414AC6E1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928" y="0"/>
          <a:ext cx="1769832" cy="1227820"/>
        </a:xfrm>
        <a:prstGeom prst="rect">
          <a:avLst/>
        </a:prstGeom>
      </xdr:spPr>
    </xdr:pic>
    <xdr:clientData/>
  </xdr:twoCellAnchor>
  <xdr:twoCellAnchor editAs="oneCell">
    <xdr:from>
      <xdr:col>6</xdr:col>
      <xdr:colOff>287473</xdr:colOff>
      <xdr:row>3</xdr:row>
      <xdr:rowOff>167639</xdr:rowOff>
    </xdr:from>
    <xdr:to>
      <xdr:col>7</xdr:col>
      <xdr:colOff>853441</xdr:colOff>
      <xdr:row>10</xdr:row>
      <xdr:rowOff>171314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F23306A6-9DA5-48F4-8859-EAE195A0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753" y="716279"/>
          <a:ext cx="2044248" cy="13905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1</xdr:row>
      <xdr:rowOff>7621</xdr:rowOff>
    </xdr:from>
    <xdr:to>
      <xdr:col>7</xdr:col>
      <xdr:colOff>1150620</xdr:colOff>
      <xdr:row>1</xdr:row>
      <xdr:rowOff>281940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38A6E1-D92D-447D-9CBA-2685DBDE6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106681"/>
          <a:ext cx="1082040" cy="274319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</xdr:row>
      <xdr:rowOff>13909</xdr:rowOff>
    </xdr:from>
    <xdr:to>
      <xdr:col>7</xdr:col>
      <xdr:colOff>4519</xdr:colOff>
      <xdr:row>7</xdr:row>
      <xdr:rowOff>121921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0E720FD-0782-4F64-91A0-33C30836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661609"/>
          <a:ext cx="1315159" cy="1068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190499</xdr:colOff>
      <xdr:row>11</xdr:row>
      <xdr:rowOff>228600</xdr:rowOff>
    </xdr:from>
    <xdr:to>
      <xdr:col>7</xdr:col>
      <xdr:colOff>1061862</xdr:colOff>
      <xdr:row>16</xdr:row>
      <xdr:rowOff>228600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F1BCB1A-1F6F-4CAF-BA07-60149A8A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79" y="2926080"/>
          <a:ext cx="2349643" cy="166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60958</xdr:colOff>
      <xdr:row>1</xdr:row>
      <xdr:rowOff>9204</xdr:rowOff>
    </xdr:from>
    <xdr:to>
      <xdr:col>6</xdr:col>
      <xdr:colOff>91439</xdr:colOff>
      <xdr:row>6</xdr:row>
      <xdr:rowOff>15240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ABE9963-D3C8-4613-9D7B-D1F82CEC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17618" y="108264"/>
          <a:ext cx="2324101" cy="14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71709</xdr:colOff>
      <xdr:row>2</xdr:row>
      <xdr:rowOff>22860</xdr:rowOff>
    </xdr:from>
    <xdr:to>
      <xdr:col>7</xdr:col>
      <xdr:colOff>1013461</xdr:colOff>
      <xdr:row>7</xdr:row>
      <xdr:rowOff>114164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03B10B8-F519-4283-B1A2-0C45198C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269" y="670560"/>
          <a:ext cx="941752" cy="1051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403860</xdr:colOff>
      <xdr:row>12</xdr:row>
      <xdr:rowOff>67401</xdr:rowOff>
    </xdr:from>
    <xdr:to>
      <xdr:col>6</xdr:col>
      <xdr:colOff>1455420</xdr:colOff>
      <xdr:row>31</xdr:row>
      <xdr:rowOff>70461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017B9F9-ABBE-630F-4F71-F446AD20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" y="3001101"/>
          <a:ext cx="7101840" cy="42778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6</xdr:row>
      <xdr:rowOff>45720</xdr:rowOff>
    </xdr:from>
    <xdr:to>
      <xdr:col>6</xdr:col>
      <xdr:colOff>647700</xdr:colOff>
      <xdr:row>9</xdr:row>
      <xdr:rowOff>22860</xdr:rowOff>
    </xdr:to>
    <xdr:pic>
      <xdr:nvPicPr>
        <xdr:cNvPr id="9" name="Grafika 8" descr="Wstecz z wypełnieniem pełnym">
          <a:extLst>
            <a:ext uri="{FF2B5EF4-FFF2-40B4-BE49-F238E27FC236}">
              <a16:creationId xmlns:a16="http://schemas.microsoft.com/office/drawing/2014/main" id="{6935027B-FDFE-5A95-F59D-BE095A11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64580" y="154686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300990</xdr:colOff>
      <xdr:row>1</xdr:row>
      <xdr:rowOff>41910</xdr:rowOff>
    </xdr:from>
    <xdr:to>
      <xdr:col>3</xdr:col>
      <xdr:colOff>765810</xdr:colOff>
      <xdr:row>1</xdr:row>
      <xdr:rowOff>525780</xdr:rowOff>
    </xdr:to>
    <xdr:pic>
      <xdr:nvPicPr>
        <xdr:cNvPr id="10" name="Grafika 9" descr="Wstecz z wypełnieniem pełnym">
          <a:extLst>
            <a:ext uri="{FF2B5EF4-FFF2-40B4-BE49-F238E27FC236}">
              <a16:creationId xmlns:a16="http://schemas.microsoft.com/office/drawing/2014/main" id="{ECE52092-DE66-4678-B818-D1415F8F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 flipV="1">
          <a:off x="3232785" y="150495"/>
          <a:ext cx="483870" cy="46482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10</xdr:row>
      <xdr:rowOff>228600</xdr:rowOff>
    </xdr:from>
    <xdr:to>
      <xdr:col>4</xdr:col>
      <xdr:colOff>518160</xdr:colOff>
      <xdr:row>12</xdr:row>
      <xdr:rowOff>41910</xdr:rowOff>
    </xdr:to>
    <xdr:pic>
      <xdr:nvPicPr>
        <xdr:cNvPr id="11" name="Grafika 10" descr="Wstecz z wypełnieniem pełnym">
          <a:extLst>
            <a:ext uri="{FF2B5EF4-FFF2-40B4-BE49-F238E27FC236}">
              <a16:creationId xmlns:a16="http://schemas.microsoft.com/office/drawing/2014/main" id="{C4016EC9-221D-4879-8479-C1A9DC1A7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5339143">
          <a:off x="3796665" y="2497455"/>
          <a:ext cx="483870" cy="47244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5AFE-ADC2-4F78-B148-A3396E2BFE11}">
  <dimension ref="B1:I982"/>
  <sheetViews>
    <sheetView showGridLines="0" tabSelected="1" topLeftCell="A2" workbookViewId="0">
      <selection activeCell="G19" sqref="G19"/>
    </sheetView>
  </sheetViews>
  <sheetFormatPr defaultColWidth="14.42578125" defaultRowHeight="15" customHeight="1" x14ac:dyDescent="0.2"/>
  <cols>
    <col min="1" max="1" width="14.42578125" style="32"/>
    <col min="2" max="2" width="6.140625" style="32" customWidth="1"/>
    <col min="3" max="3" width="21.140625" style="32" customWidth="1"/>
    <col min="4" max="4" width="16.7109375" style="32" customWidth="1"/>
    <col min="5" max="5" width="11.85546875" style="32" customWidth="1"/>
    <col min="6" max="6" width="12" style="32" customWidth="1"/>
    <col min="7" max="7" width="23.28515625" style="32" customWidth="1"/>
    <col min="8" max="8" width="25.7109375" style="32" customWidth="1"/>
    <col min="9" max="9" width="23.5703125" style="32" customWidth="1"/>
    <col min="10" max="20" width="8" style="32" customWidth="1"/>
    <col min="21" max="16384" width="14.42578125" style="32"/>
  </cols>
  <sheetData>
    <row r="1" spans="3:9" ht="7.9" customHeight="1" x14ac:dyDescent="0.2">
      <c r="C1" s="177"/>
      <c r="D1" s="177"/>
      <c r="E1" s="177"/>
      <c r="F1" s="177"/>
      <c r="G1" s="177"/>
      <c r="H1" s="177"/>
    </row>
    <row r="2" spans="3:9" ht="43.15" customHeight="1" x14ac:dyDescent="0.2">
      <c r="C2" s="178" t="s">
        <v>134</v>
      </c>
      <c r="D2" s="179"/>
      <c r="E2" s="180"/>
      <c r="F2" s="127" t="s">
        <v>1</v>
      </c>
      <c r="G2" s="36" t="e" vm="1">
        <v>#VALUE!</v>
      </c>
      <c r="H2" s="36" t="e" vm="2">
        <v>#VALUE!</v>
      </c>
      <c r="I2" s="128" t="e" vm="3">
        <v>#VALUE!</v>
      </c>
    </row>
    <row r="3" spans="3:9" ht="18" customHeight="1" x14ac:dyDescent="0.2">
      <c r="C3" s="129" t="s">
        <v>2</v>
      </c>
      <c r="D3" s="134">
        <v>596</v>
      </c>
      <c r="E3" s="130" t="s">
        <v>3</v>
      </c>
      <c r="F3" s="131" t="s">
        <v>109</v>
      </c>
      <c r="G3" s="36"/>
      <c r="H3" s="36"/>
      <c r="I3" s="176"/>
    </row>
    <row r="4" spans="3:9" ht="16.899999999999999" customHeight="1" x14ac:dyDescent="0.2">
      <c r="C4" s="132" t="s">
        <v>5</v>
      </c>
      <c r="D4" s="134">
        <v>796</v>
      </c>
      <c r="E4" s="133" t="s">
        <v>3</v>
      </c>
      <c r="F4" s="36"/>
      <c r="G4" s="36"/>
      <c r="H4" s="36"/>
      <c r="I4" s="176"/>
    </row>
    <row r="5" spans="3:9" ht="16.899999999999999" customHeight="1" x14ac:dyDescent="0.2">
      <c r="C5" s="132" t="s">
        <v>6</v>
      </c>
      <c r="D5" s="134">
        <v>18</v>
      </c>
      <c r="E5" s="133" t="s">
        <v>3</v>
      </c>
      <c r="F5" s="36"/>
      <c r="G5" s="36"/>
      <c r="H5" s="36"/>
      <c r="I5" s="176"/>
    </row>
    <row r="6" spans="3:9" ht="15.6" customHeight="1" x14ac:dyDescent="0.2">
      <c r="C6" s="132" t="s">
        <v>7</v>
      </c>
      <c r="D6" s="134">
        <v>350</v>
      </c>
      <c r="E6" s="133" t="s">
        <v>3</v>
      </c>
      <c r="F6" s="36"/>
      <c r="G6" s="36"/>
      <c r="H6" s="36"/>
      <c r="I6" s="176"/>
    </row>
    <row r="7" spans="3:9" ht="8.4499999999999993" customHeight="1" x14ac:dyDescent="0.2">
      <c r="C7" s="54"/>
      <c r="D7" s="34"/>
      <c r="E7" s="35"/>
      <c r="F7" s="36"/>
      <c r="G7" s="36"/>
      <c r="H7" s="36"/>
      <c r="I7" s="176"/>
    </row>
    <row r="8" spans="3:9" ht="15.6" customHeight="1" x14ac:dyDescent="0.2">
      <c r="C8" s="36"/>
      <c r="D8" s="181" t="s">
        <v>8</v>
      </c>
      <c r="E8" s="181"/>
      <c r="F8" s="181"/>
      <c r="G8" s="181"/>
      <c r="H8" s="36"/>
      <c r="I8" s="176"/>
    </row>
    <row r="9" spans="3:9" ht="19.899999999999999" customHeight="1" x14ac:dyDescent="0.25">
      <c r="C9" s="44" t="s">
        <v>9</v>
      </c>
      <c r="D9" s="182" t="s">
        <v>58</v>
      </c>
      <c r="E9" s="183"/>
      <c r="F9" s="183"/>
      <c r="G9" s="183"/>
      <c r="H9" s="36"/>
      <c r="I9" s="176"/>
    </row>
    <row r="10" spans="3:9" ht="7.9" customHeight="1" x14ac:dyDescent="0.2">
      <c r="C10" s="36"/>
      <c r="D10" s="36"/>
      <c r="E10" s="36"/>
      <c r="F10" s="36"/>
      <c r="G10" s="36"/>
      <c r="H10" s="36"/>
      <c r="I10" s="176"/>
    </row>
    <row r="11" spans="3:9" ht="34.15" customHeight="1" x14ac:dyDescent="0.2">
      <c r="C11" s="44" t="s">
        <v>11</v>
      </c>
      <c r="D11" s="173" t="str">
        <f>IF(HORIZON!$D$9=hidden2!$F$4,hidden2!$G$4," ")&amp;IF(HORIZON!$D$9=hidden2!$A$5,hidden2!$G$5," ")&amp;IF(HORIZON!$D$9=hidden2!$A$6,hidden2!$G$6," ")&amp;IF(HORIZON!$D$9=hidden2!$A$7,hidden2!$G$7," ")&amp;IF(HORIZON!$D$9=hidden2!$A$8,hidden2!$G$8," ")&amp;IF(HORIZON!$D$9=hidden2!$A$9,hidden2!$G$9," ")&amp;IF(HORIZON!$D$9=hidden2!$A$10,hidden2!$G$10," ")&amp;IF(HORIZON!$D$9=hidden2!$A$11,hidden2!$G$11," ")&amp;IF(HORIZON!$D$9=hidden2!$A$12,hidden2!$G$12," ")&amp;IF(HORIZON!$D$9=hidden2!$A$13,hidden2!$G$13," ")</f>
        <v xml:space="preserve">  7,1815904       </v>
      </c>
      <c r="E11" s="53" t="s">
        <v>12</v>
      </c>
      <c r="F11" s="36"/>
      <c r="G11" s="36"/>
      <c r="H11" s="36"/>
      <c r="I11" s="176"/>
    </row>
    <row r="12" spans="3:9" ht="7.9" customHeight="1" x14ac:dyDescent="0.2">
      <c r="C12" s="55"/>
      <c r="H12" s="37"/>
      <c r="I12" s="37"/>
    </row>
    <row r="13" spans="3:9" ht="36.6" customHeight="1" x14ac:dyDescent="0.2">
      <c r="C13" s="44" t="s">
        <v>13</v>
      </c>
      <c r="D13" s="43">
        <f>D11*D3</f>
        <v>4280.2278784</v>
      </c>
      <c r="E13" s="53" t="s">
        <v>14</v>
      </c>
      <c r="F13" s="175" t="s">
        <v>110</v>
      </c>
      <c r="G13" s="175"/>
      <c r="H13" s="175"/>
      <c r="I13" s="175"/>
    </row>
    <row r="14" spans="3:9" ht="7.15" customHeight="1" x14ac:dyDescent="0.2">
      <c r="C14" s="33"/>
      <c r="D14" s="39"/>
      <c r="E14" s="40"/>
      <c r="F14" s="41"/>
      <c r="G14" s="41"/>
      <c r="H14" s="41"/>
      <c r="I14" s="38"/>
    </row>
    <row r="15" spans="3:9" ht="18.600000000000001" customHeight="1" x14ac:dyDescent="0.2">
      <c r="C15" s="174" t="s">
        <v>16</v>
      </c>
      <c r="D15" s="174"/>
      <c r="E15" s="174"/>
      <c r="F15" s="174"/>
      <c r="G15" s="174"/>
      <c r="H15" s="174"/>
      <c r="I15" s="174"/>
    </row>
    <row r="16" spans="3:9" ht="31.9" customHeight="1" x14ac:dyDescent="0.2">
      <c r="C16" s="48" t="s">
        <v>17</v>
      </c>
      <c r="D16" s="52" t="s">
        <v>18</v>
      </c>
      <c r="E16" s="50" t="s">
        <v>86</v>
      </c>
      <c r="F16" s="47"/>
      <c r="G16" s="48" t="s">
        <v>20</v>
      </c>
      <c r="H16" s="48" t="s">
        <v>21</v>
      </c>
      <c r="I16" s="48" t="s">
        <v>112</v>
      </c>
    </row>
    <row r="17" spans="2:9" ht="12.75" customHeight="1" x14ac:dyDescent="0.2">
      <c r="C17" s="47" t="s">
        <v>94</v>
      </c>
      <c r="D17" s="49" t="s">
        <v>85</v>
      </c>
      <c r="E17" s="50" t="s">
        <v>87</v>
      </c>
      <c r="F17" s="47" t="s">
        <v>25</v>
      </c>
      <c r="G17" s="47" t="s">
        <v>88</v>
      </c>
      <c r="H17" s="47" t="s">
        <v>91</v>
      </c>
      <c r="I17" s="47" t="s">
        <v>92</v>
      </c>
    </row>
    <row r="18" spans="2:9" s="42" customFormat="1" ht="12.75" customHeight="1" x14ac:dyDescent="0.2">
      <c r="C18" s="47" t="s">
        <v>93</v>
      </c>
      <c r="D18" s="49" t="s">
        <v>95</v>
      </c>
      <c r="E18" s="50" t="s">
        <v>102</v>
      </c>
      <c r="F18" s="47" t="s">
        <v>31</v>
      </c>
      <c r="G18" s="47" t="s">
        <v>89</v>
      </c>
      <c r="H18" s="47" t="s">
        <v>96</v>
      </c>
      <c r="I18" s="47" t="s">
        <v>97</v>
      </c>
    </row>
    <row r="19" spans="2:9" ht="12.75" customHeight="1" x14ac:dyDescent="0.2">
      <c r="C19" s="47" t="s">
        <v>98</v>
      </c>
      <c r="D19" s="49" t="s">
        <v>99</v>
      </c>
      <c r="E19" s="50" t="s">
        <v>101</v>
      </c>
      <c r="F19" s="47" t="s">
        <v>36</v>
      </c>
      <c r="G19" s="47" t="s">
        <v>90</v>
      </c>
      <c r="H19" s="47" t="s">
        <v>106</v>
      </c>
      <c r="I19" s="47" t="s">
        <v>107</v>
      </c>
    </row>
    <row r="20" spans="2:9" ht="12.75" customHeight="1" x14ac:dyDescent="0.2">
      <c r="C20" s="47" t="s">
        <v>100</v>
      </c>
      <c r="D20" s="49" t="s">
        <v>133</v>
      </c>
      <c r="E20" s="50" t="s">
        <v>103</v>
      </c>
      <c r="F20" s="47" t="s">
        <v>42</v>
      </c>
      <c r="G20" s="47" t="s">
        <v>104</v>
      </c>
      <c r="H20" s="47" t="s">
        <v>105</v>
      </c>
      <c r="I20" s="47" t="s">
        <v>108</v>
      </c>
    </row>
    <row r="21" spans="2:9" ht="6" customHeight="1" x14ac:dyDescent="0.2">
      <c r="C21" s="36"/>
      <c r="D21" s="36"/>
      <c r="E21" s="45"/>
      <c r="F21" s="46"/>
      <c r="G21" s="45"/>
      <c r="H21" s="45"/>
      <c r="I21" s="45"/>
    </row>
    <row r="22" spans="2:9" ht="22.9" customHeight="1" x14ac:dyDescent="0.2">
      <c r="C22" s="174" t="s">
        <v>115</v>
      </c>
      <c r="D22" s="174"/>
      <c r="E22" s="174"/>
      <c r="F22" s="174"/>
      <c r="G22" s="174"/>
      <c r="H22" s="174"/>
      <c r="I22" s="174"/>
    </row>
    <row r="23" spans="2:9" ht="27" customHeight="1" x14ac:dyDescent="0.2">
      <c r="C23" s="48" t="s">
        <v>17</v>
      </c>
      <c r="D23" s="49" t="s">
        <v>18</v>
      </c>
      <c r="E23" s="50" t="s">
        <v>86</v>
      </c>
      <c r="F23" s="47"/>
      <c r="G23" s="47" t="s">
        <v>20</v>
      </c>
      <c r="H23" s="47" t="s">
        <v>21</v>
      </c>
      <c r="I23" s="48" t="s">
        <v>112</v>
      </c>
    </row>
    <row r="24" spans="2:9" ht="12.75" customHeight="1" x14ac:dyDescent="0.2">
      <c r="C24" s="47" t="s">
        <v>94</v>
      </c>
      <c r="D24" s="49" t="s">
        <v>85</v>
      </c>
      <c r="E24" s="50" t="s">
        <v>87</v>
      </c>
      <c r="F24" s="51" t="s">
        <v>25</v>
      </c>
      <c r="G24" s="47" t="s">
        <v>111</v>
      </c>
      <c r="H24" s="47" t="s">
        <v>113</v>
      </c>
      <c r="I24" s="47" t="s">
        <v>114</v>
      </c>
    </row>
    <row r="25" spans="2:9" ht="12.75" customHeight="1" x14ac:dyDescent="0.2">
      <c r="C25" s="47" t="s">
        <v>93</v>
      </c>
      <c r="D25" s="49" t="s">
        <v>95</v>
      </c>
      <c r="E25" s="50" t="s">
        <v>102</v>
      </c>
      <c r="F25" s="51" t="s">
        <v>31</v>
      </c>
      <c r="G25" s="47" t="s">
        <v>116</v>
      </c>
      <c r="H25" s="47" t="s">
        <v>122</v>
      </c>
      <c r="I25" s="47" t="s">
        <v>119</v>
      </c>
    </row>
    <row r="26" spans="2:9" ht="12.75" customHeight="1" x14ac:dyDescent="0.2">
      <c r="C26" s="47" t="s">
        <v>98</v>
      </c>
      <c r="D26" s="49" t="s">
        <v>99</v>
      </c>
      <c r="E26" s="50" t="s">
        <v>101</v>
      </c>
      <c r="F26" s="51" t="s">
        <v>36</v>
      </c>
      <c r="G26" s="47" t="s">
        <v>117</v>
      </c>
      <c r="H26" s="47" t="s">
        <v>123</v>
      </c>
      <c r="I26" s="47" t="s">
        <v>120</v>
      </c>
    </row>
    <row r="27" spans="2:9" ht="12.75" customHeight="1" x14ac:dyDescent="0.2">
      <c r="B27" s="37"/>
      <c r="C27" s="47" t="s">
        <v>100</v>
      </c>
      <c r="D27" s="49" t="s">
        <v>133</v>
      </c>
      <c r="E27" s="50" t="s">
        <v>103</v>
      </c>
      <c r="F27" s="51" t="s">
        <v>42</v>
      </c>
      <c r="G27" s="47" t="s">
        <v>118</v>
      </c>
      <c r="H27" s="47" t="s">
        <v>124</v>
      </c>
      <c r="I27" s="47" t="s">
        <v>121</v>
      </c>
    </row>
    <row r="28" spans="2:9" ht="12.75" customHeight="1" x14ac:dyDescent="0.2">
      <c r="B28" s="37"/>
      <c r="C28" s="37"/>
      <c r="D28" s="34"/>
      <c r="E28" s="37"/>
      <c r="F28" s="37"/>
      <c r="G28" s="37"/>
      <c r="H28" s="37"/>
      <c r="I28" s="37"/>
    </row>
    <row r="29" spans="2:9" ht="12.75" customHeight="1" x14ac:dyDescent="0.2"/>
    <row r="30" spans="2:9" ht="12.75" customHeight="1" x14ac:dyDescent="0.2"/>
    <row r="31" spans="2:9" ht="12.75" customHeight="1" x14ac:dyDescent="0.2"/>
    <row r="32" spans="2:9" ht="12.75" customHeight="1" x14ac:dyDescent="0.2"/>
    <row r="33" s="32" customFormat="1" ht="12.75" customHeight="1" x14ac:dyDescent="0.2"/>
    <row r="34" s="32" customFormat="1" ht="12.75" customHeight="1" x14ac:dyDescent="0.2"/>
    <row r="35" s="32" customFormat="1" ht="12.75" customHeight="1" x14ac:dyDescent="0.2"/>
    <row r="36" s="32" customFormat="1" ht="12.75" customHeight="1" x14ac:dyDescent="0.2"/>
    <row r="37" s="32" customFormat="1" ht="12.75" customHeight="1" x14ac:dyDescent="0.2"/>
    <row r="38" s="32" customFormat="1" ht="12.75" customHeight="1" x14ac:dyDescent="0.2"/>
    <row r="39" s="32" customFormat="1" ht="12.75" customHeight="1" x14ac:dyDescent="0.2"/>
    <row r="40" s="32" customFormat="1" ht="12.75" customHeight="1" x14ac:dyDescent="0.2"/>
    <row r="41" s="32" customFormat="1" ht="12.75" customHeight="1" x14ac:dyDescent="0.2"/>
    <row r="42" s="32" customFormat="1" ht="12.75" customHeight="1" x14ac:dyDescent="0.2"/>
    <row r="43" s="32" customFormat="1" ht="12.75" customHeight="1" x14ac:dyDescent="0.2"/>
    <row r="44" s="32" customFormat="1" ht="12.75" customHeight="1" x14ac:dyDescent="0.2"/>
    <row r="45" s="32" customFormat="1" ht="12.75" customHeight="1" x14ac:dyDescent="0.2"/>
    <row r="46" s="32" customFormat="1" ht="12.75" customHeight="1" x14ac:dyDescent="0.2"/>
    <row r="47" s="32" customFormat="1" ht="12.75" customHeight="1" x14ac:dyDescent="0.2"/>
    <row r="48" s="32" customFormat="1" ht="12.75" customHeight="1" x14ac:dyDescent="0.2"/>
    <row r="49" s="32" customFormat="1" ht="12.75" customHeight="1" x14ac:dyDescent="0.2"/>
    <row r="50" s="32" customFormat="1" ht="12.75" customHeight="1" x14ac:dyDescent="0.2"/>
    <row r="51" s="32" customFormat="1" ht="12.75" customHeight="1" x14ac:dyDescent="0.2"/>
    <row r="52" s="32" customFormat="1" ht="12.75" customHeight="1" x14ac:dyDescent="0.2"/>
    <row r="53" s="32" customFormat="1" ht="12.75" customHeight="1" x14ac:dyDescent="0.2"/>
    <row r="54" s="32" customFormat="1" ht="12.75" customHeight="1" x14ac:dyDescent="0.2"/>
    <row r="55" s="32" customFormat="1" ht="12.75" customHeight="1" x14ac:dyDescent="0.2"/>
    <row r="56" s="32" customFormat="1" ht="12.75" customHeight="1" x14ac:dyDescent="0.2"/>
    <row r="57" s="32" customFormat="1" ht="12.75" customHeight="1" x14ac:dyDescent="0.2"/>
    <row r="58" s="32" customFormat="1" ht="12.75" customHeight="1" x14ac:dyDescent="0.2"/>
    <row r="59" s="32" customFormat="1" ht="12.75" customHeight="1" x14ac:dyDescent="0.2"/>
    <row r="60" s="32" customFormat="1" ht="12.75" customHeight="1" x14ac:dyDescent="0.2"/>
    <row r="61" s="32" customFormat="1" ht="12.75" customHeight="1" x14ac:dyDescent="0.2"/>
    <row r="62" s="32" customFormat="1" ht="12.75" customHeight="1" x14ac:dyDescent="0.2"/>
    <row r="63" s="32" customFormat="1" ht="12.75" customHeight="1" x14ac:dyDescent="0.2"/>
    <row r="64" s="32" customFormat="1" ht="12.75" customHeight="1" x14ac:dyDescent="0.2"/>
    <row r="65" s="32" customFormat="1" ht="12.75" customHeight="1" x14ac:dyDescent="0.2"/>
    <row r="66" s="32" customFormat="1" ht="12.75" customHeight="1" x14ac:dyDescent="0.2"/>
    <row r="67" s="32" customFormat="1" ht="12.75" customHeight="1" x14ac:dyDescent="0.2"/>
    <row r="68" s="32" customFormat="1" ht="12.75" customHeight="1" x14ac:dyDescent="0.2"/>
    <row r="69" s="32" customFormat="1" ht="12.75" customHeight="1" x14ac:dyDescent="0.2"/>
    <row r="70" s="32" customFormat="1" ht="12.75" customHeight="1" x14ac:dyDescent="0.2"/>
    <row r="71" s="32" customFormat="1" ht="12.75" customHeight="1" x14ac:dyDescent="0.2"/>
    <row r="72" s="32" customFormat="1" ht="12.75" customHeight="1" x14ac:dyDescent="0.2"/>
    <row r="73" s="32" customFormat="1" ht="12.75" customHeight="1" x14ac:dyDescent="0.2"/>
    <row r="74" s="32" customFormat="1" ht="12.75" customHeight="1" x14ac:dyDescent="0.2"/>
    <row r="75" s="32" customFormat="1" ht="12.75" customHeight="1" x14ac:dyDescent="0.2"/>
    <row r="76" s="32" customFormat="1" ht="12.75" customHeight="1" x14ac:dyDescent="0.2"/>
    <row r="77" s="32" customFormat="1" ht="12.75" customHeight="1" x14ac:dyDescent="0.2"/>
    <row r="78" s="32" customFormat="1" ht="12.75" customHeight="1" x14ac:dyDescent="0.2"/>
    <row r="79" s="32" customFormat="1" ht="12.75" customHeight="1" x14ac:dyDescent="0.2"/>
    <row r="80" s="32" customFormat="1" ht="12.75" customHeight="1" x14ac:dyDescent="0.2"/>
    <row r="81" s="32" customFormat="1" ht="12.75" customHeight="1" x14ac:dyDescent="0.2"/>
    <row r="82" s="32" customFormat="1" ht="12.75" customHeight="1" x14ac:dyDescent="0.2"/>
    <row r="83" s="32" customFormat="1" ht="12.75" customHeight="1" x14ac:dyDescent="0.2"/>
    <row r="84" s="32" customFormat="1" ht="12.75" customHeight="1" x14ac:dyDescent="0.2"/>
    <row r="85" s="32" customFormat="1" ht="12.75" customHeight="1" x14ac:dyDescent="0.2"/>
    <row r="86" s="32" customFormat="1" ht="12.75" customHeight="1" x14ac:dyDescent="0.2"/>
    <row r="87" s="32" customFormat="1" ht="12.75" customHeight="1" x14ac:dyDescent="0.2"/>
    <row r="88" s="32" customFormat="1" ht="12.75" customHeight="1" x14ac:dyDescent="0.2"/>
    <row r="89" s="32" customFormat="1" ht="12.75" customHeight="1" x14ac:dyDescent="0.2"/>
    <row r="90" s="32" customFormat="1" ht="12.75" customHeight="1" x14ac:dyDescent="0.2"/>
    <row r="91" s="32" customFormat="1" ht="12.75" customHeight="1" x14ac:dyDescent="0.2"/>
    <row r="92" s="32" customFormat="1" ht="12.75" customHeight="1" x14ac:dyDescent="0.2"/>
    <row r="93" s="32" customFormat="1" ht="12.75" customHeight="1" x14ac:dyDescent="0.2"/>
    <row r="94" s="32" customFormat="1" ht="12.75" customHeight="1" x14ac:dyDescent="0.2"/>
    <row r="95" s="32" customFormat="1" ht="12.75" customHeight="1" x14ac:dyDescent="0.2"/>
    <row r="96" s="32" customFormat="1" ht="12.75" customHeight="1" x14ac:dyDescent="0.2"/>
    <row r="97" s="32" customFormat="1" ht="12.75" customHeight="1" x14ac:dyDescent="0.2"/>
    <row r="98" s="32" customFormat="1" ht="12.75" customHeight="1" x14ac:dyDescent="0.2"/>
    <row r="99" s="32" customFormat="1" ht="12.75" customHeight="1" x14ac:dyDescent="0.2"/>
    <row r="100" s="32" customFormat="1" ht="12.75" customHeight="1" x14ac:dyDescent="0.2"/>
    <row r="101" s="32" customFormat="1" ht="12.75" customHeight="1" x14ac:dyDescent="0.2"/>
    <row r="102" s="32" customFormat="1" ht="12.75" customHeight="1" x14ac:dyDescent="0.2"/>
    <row r="103" s="32" customFormat="1" ht="12.75" customHeight="1" x14ac:dyDescent="0.2"/>
    <row r="104" s="32" customFormat="1" ht="12.75" customHeight="1" x14ac:dyDescent="0.2"/>
    <row r="105" s="32" customFormat="1" ht="12.75" customHeight="1" x14ac:dyDescent="0.2"/>
    <row r="106" s="32" customFormat="1" ht="12.75" customHeight="1" x14ac:dyDescent="0.2"/>
    <row r="107" s="32" customFormat="1" ht="12.75" customHeight="1" x14ac:dyDescent="0.2"/>
    <row r="108" s="32" customFormat="1" ht="12.75" customHeight="1" x14ac:dyDescent="0.2"/>
    <row r="109" s="32" customFormat="1" ht="12.75" customHeight="1" x14ac:dyDescent="0.2"/>
    <row r="110" s="32" customFormat="1" ht="12.75" customHeight="1" x14ac:dyDescent="0.2"/>
    <row r="111" s="32" customFormat="1" ht="12.75" customHeight="1" x14ac:dyDescent="0.2"/>
    <row r="112" s="32" customFormat="1" ht="12.75" customHeight="1" x14ac:dyDescent="0.2"/>
    <row r="113" s="32" customFormat="1" ht="12.75" customHeight="1" x14ac:dyDescent="0.2"/>
    <row r="114" s="32" customFormat="1" ht="12.75" customHeight="1" x14ac:dyDescent="0.2"/>
    <row r="115" s="32" customFormat="1" ht="12.75" customHeight="1" x14ac:dyDescent="0.2"/>
    <row r="116" s="32" customFormat="1" ht="12.75" customHeight="1" x14ac:dyDescent="0.2"/>
    <row r="117" s="32" customFormat="1" ht="12.75" customHeight="1" x14ac:dyDescent="0.2"/>
    <row r="118" s="32" customFormat="1" ht="12.75" customHeight="1" x14ac:dyDescent="0.2"/>
    <row r="119" s="32" customFormat="1" ht="12.75" customHeight="1" x14ac:dyDescent="0.2"/>
    <row r="120" s="32" customFormat="1" ht="12.75" customHeight="1" x14ac:dyDescent="0.2"/>
    <row r="121" s="32" customFormat="1" ht="12.75" customHeight="1" x14ac:dyDescent="0.2"/>
    <row r="122" s="32" customFormat="1" ht="12.75" customHeight="1" x14ac:dyDescent="0.2"/>
    <row r="123" s="32" customFormat="1" ht="12.75" customHeight="1" x14ac:dyDescent="0.2"/>
    <row r="124" s="32" customFormat="1" ht="12.75" customHeight="1" x14ac:dyDescent="0.2"/>
    <row r="125" s="32" customFormat="1" ht="12.75" customHeight="1" x14ac:dyDescent="0.2"/>
    <row r="126" s="32" customFormat="1" ht="12.75" customHeight="1" x14ac:dyDescent="0.2"/>
    <row r="127" s="32" customFormat="1" ht="12.75" customHeight="1" x14ac:dyDescent="0.2"/>
    <row r="128" s="32" customFormat="1" ht="12.75" customHeight="1" x14ac:dyDescent="0.2"/>
    <row r="129" s="32" customFormat="1" ht="12.75" customHeight="1" x14ac:dyDescent="0.2"/>
    <row r="130" s="32" customFormat="1" ht="12.75" customHeight="1" x14ac:dyDescent="0.2"/>
    <row r="131" s="32" customFormat="1" ht="12.75" customHeight="1" x14ac:dyDescent="0.2"/>
    <row r="132" s="32" customFormat="1" ht="12.75" customHeight="1" x14ac:dyDescent="0.2"/>
    <row r="133" s="32" customFormat="1" ht="12.75" customHeight="1" x14ac:dyDescent="0.2"/>
    <row r="134" s="32" customFormat="1" ht="12.75" customHeight="1" x14ac:dyDescent="0.2"/>
    <row r="135" s="32" customFormat="1" ht="12.75" customHeight="1" x14ac:dyDescent="0.2"/>
    <row r="136" s="32" customFormat="1" ht="12.75" customHeight="1" x14ac:dyDescent="0.2"/>
    <row r="137" s="32" customFormat="1" ht="12.75" customHeight="1" x14ac:dyDescent="0.2"/>
    <row r="138" s="32" customFormat="1" ht="12.75" customHeight="1" x14ac:dyDescent="0.2"/>
    <row r="139" s="32" customFormat="1" ht="12.75" customHeight="1" x14ac:dyDescent="0.2"/>
    <row r="140" s="32" customFormat="1" ht="12.75" customHeight="1" x14ac:dyDescent="0.2"/>
    <row r="141" s="32" customFormat="1" ht="12.75" customHeight="1" x14ac:dyDescent="0.2"/>
    <row r="142" s="32" customFormat="1" ht="12.75" customHeight="1" x14ac:dyDescent="0.2"/>
    <row r="143" s="32" customFormat="1" ht="12.75" customHeight="1" x14ac:dyDescent="0.2"/>
    <row r="144" s="32" customFormat="1" ht="12.75" customHeight="1" x14ac:dyDescent="0.2"/>
    <row r="145" s="32" customFormat="1" ht="12.75" customHeight="1" x14ac:dyDescent="0.2"/>
    <row r="146" s="32" customFormat="1" ht="12.75" customHeight="1" x14ac:dyDescent="0.2"/>
    <row r="147" s="32" customFormat="1" ht="12.75" customHeight="1" x14ac:dyDescent="0.2"/>
    <row r="148" s="32" customFormat="1" ht="12.75" customHeight="1" x14ac:dyDescent="0.2"/>
    <row r="149" s="32" customFormat="1" ht="12.75" customHeight="1" x14ac:dyDescent="0.2"/>
    <row r="150" s="32" customFormat="1" ht="12.75" customHeight="1" x14ac:dyDescent="0.2"/>
    <row r="151" s="32" customFormat="1" ht="12.75" customHeight="1" x14ac:dyDescent="0.2"/>
    <row r="152" s="32" customFormat="1" ht="12.75" customHeight="1" x14ac:dyDescent="0.2"/>
    <row r="153" s="32" customFormat="1" ht="12.75" customHeight="1" x14ac:dyDescent="0.2"/>
    <row r="154" s="32" customFormat="1" ht="12.75" customHeight="1" x14ac:dyDescent="0.2"/>
    <row r="155" s="32" customFormat="1" ht="12.75" customHeight="1" x14ac:dyDescent="0.2"/>
    <row r="156" s="32" customFormat="1" ht="12.75" customHeight="1" x14ac:dyDescent="0.2"/>
    <row r="157" s="32" customFormat="1" ht="12.75" customHeight="1" x14ac:dyDescent="0.2"/>
    <row r="158" s="32" customFormat="1" ht="12.75" customHeight="1" x14ac:dyDescent="0.2"/>
    <row r="159" s="32" customFormat="1" ht="12.75" customHeight="1" x14ac:dyDescent="0.2"/>
    <row r="160" s="32" customFormat="1" ht="12.75" customHeight="1" x14ac:dyDescent="0.2"/>
    <row r="161" s="32" customFormat="1" ht="12.75" customHeight="1" x14ac:dyDescent="0.2"/>
    <row r="162" s="32" customFormat="1" ht="12.75" customHeight="1" x14ac:dyDescent="0.2"/>
    <row r="163" s="32" customFormat="1" ht="12.75" customHeight="1" x14ac:dyDescent="0.2"/>
    <row r="164" s="32" customFormat="1" ht="12.75" customHeight="1" x14ac:dyDescent="0.2"/>
    <row r="165" s="32" customFormat="1" ht="12.75" customHeight="1" x14ac:dyDescent="0.2"/>
    <row r="166" s="32" customFormat="1" ht="12.75" customHeight="1" x14ac:dyDescent="0.2"/>
    <row r="167" s="32" customFormat="1" ht="12.75" customHeight="1" x14ac:dyDescent="0.2"/>
    <row r="168" s="32" customFormat="1" ht="12.75" customHeight="1" x14ac:dyDescent="0.2"/>
    <row r="169" s="32" customFormat="1" ht="12.75" customHeight="1" x14ac:dyDescent="0.2"/>
    <row r="170" s="32" customFormat="1" ht="12.75" customHeight="1" x14ac:dyDescent="0.2"/>
    <row r="171" s="32" customFormat="1" ht="12.75" customHeight="1" x14ac:dyDescent="0.2"/>
    <row r="172" s="32" customFormat="1" ht="12.75" customHeight="1" x14ac:dyDescent="0.2"/>
    <row r="173" s="32" customFormat="1" ht="12.75" customHeight="1" x14ac:dyDescent="0.2"/>
    <row r="174" s="32" customFormat="1" ht="12.75" customHeight="1" x14ac:dyDescent="0.2"/>
    <row r="175" s="32" customFormat="1" ht="12.75" customHeight="1" x14ac:dyDescent="0.2"/>
    <row r="176" s="32" customFormat="1" ht="12.75" customHeight="1" x14ac:dyDescent="0.2"/>
    <row r="177" s="32" customFormat="1" ht="12.75" customHeight="1" x14ac:dyDescent="0.2"/>
    <row r="178" s="32" customFormat="1" ht="12.75" customHeight="1" x14ac:dyDescent="0.2"/>
    <row r="179" s="32" customFormat="1" ht="12.75" customHeight="1" x14ac:dyDescent="0.2"/>
    <row r="180" s="32" customFormat="1" ht="12.75" customHeight="1" x14ac:dyDescent="0.2"/>
    <row r="181" s="32" customFormat="1" ht="12.75" customHeight="1" x14ac:dyDescent="0.2"/>
    <row r="182" s="32" customFormat="1" ht="12.75" customHeight="1" x14ac:dyDescent="0.2"/>
    <row r="183" s="32" customFormat="1" ht="12.75" customHeight="1" x14ac:dyDescent="0.2"/>
    <row r="184" s="32" customFormat="1" ht="12.75" customHeight="1" x14ac:dyDescent="0.2"/>
    <row r="185" s="32" customFormat="1" ht="12.75" customHeight="1" x14ac:dyDescent="0.2"/>
    <row r="186" s="32" customFormat="1" ht="12.75" customHeight="1" x14ac:dyDescent="0.2"/>
    <row r="187" s="32" customFormat="1" ht="12.75" customHeight="1" x14ac:dyDescent="0.2"/>
    <row r="188" s="32" customFormat="1" ht="12.75" customHeight="1" x14ac:dyDescent="0.2"/>
    <row r="189" s="32" customFormat="1" ht="12.75" customHeight="1" x14ac:dyDescent="0.2"/>
    <row r="190" s="32" customFormat="1" ht="12.75" customHeight="1" x14ac:dyDescent="0.2"/>
    <row r="191" s="32" customFormat="1" ht="12.75" customHeight="1" x14ac:dyDescent="0.2"/>
    <row r="192" s="32" customFormat="1" ht="12.75" customHeight="1" x14ac:dyDescent="0.2"/>
    <row r="193" s="32" customFormat="1" ht="12.75" customHeight="1" x14ac:dyDescent="0.2"/>
    <row r="194" s="32" customFormat="1" ht="12.75" customHeight="1" x14ac:dyDescent="0.2"/>
    <row r="195" s="32" customFormat="1" ht="12.75" customHeight="1" x14ac:dyDescent="0.2"/>
    <row r="196" s="32" customFormat="1" ht="12.75" customHeight="1" x14ac:dyDescent="0.2"/>
    <row r="197" s="32" customFormat="1" ht="12.75" customHeight="1" x14ac:dyDescent="0.2"/>
    <row r="198" s="32" customFormat="1" ht="12.75" customHeight="1" x14ac:dyDescent="0.2"/>
    <row r="199" s="32" customFormat="1" ht="12.75" customHeight="1" x14ac:dyDescent="0.2"/>
    <row r="200" s="32" customFormat="1" ht="12.75" customHeight="1" x14ac:dyDescent="0.2"/>
    <row r="201" s="32" customFormat="1" ht="12.75" customHeight="1" x14ac:dyDescent="0.2"/>
    <row r="202" s="32" customFormat="1" ht="12.75" customHeight="1" x14ac:dyDescent="0.2"/>
    <row r="203" s="32" customFormat="1" ht="12.75" customHeight="1" x14ac:dyDescent="0.2"/>
    <row r="204" s="32" customFormat="1" ht="12.75" customHeight="1" x14ac:dyDescent="0.2"/>
    <row r="205" s="32" customFormat="1" ht="12.75" customHeight="1" x14ac:dyDescent="0.2"/>
    <row r="206" s="32" customFormat="1" ht="12.75" customHeight="1" x14ac:dyDescent="0.2"/>
    <row r="207" s="32" customFormat="1" ht="12.75" customHeight="1" x14ac:dyDescent="0.2"/>
    <row r="208" s="32" customFormat="1" ht="12.75" customHeight="1" x14ac:dyDescent="0.2"/>
    <row r="209" s="32" customFormat="1" ht="12.75" customHeight="1" x14ac:dyDescent="0.2"/>
    <row r="210" s="32" customFormat="1" ht="12.75" customHeight="1" x14ac:dyDescent="0.2"/>
    <row r="211" s="32" customFormat="1" ht="12.75" customHeight="1" x14ac:dyDescent="0.2"/>
    <row r="212" s="32" customFormat="1" ht="12.75" customHeight="1" x14ac:dyDescent="0.2"/>
    <row r="213" s="32" customFormat="1" ht="12.75" customHeight="1" x14ac:dyDescent="0.2"/>
    <row r="214" s="32" customFormat="1" ht="12.75" customHeight="1" x14ac:dyDescent="0.2"/>
    <row r="215" s="32" customFormat="1" ht="12.75" customHeight="1" x14ac:dyDescent="0.2"/>
    <row r="216" s="32" customFormat="1" ht="12.75" customHeight="1" x14ac:dyDescent="0.2"/>
    <row r="217" s="32" customFormat="1" ht="12.75" customHeight="1" x14ac:dyDescent="0.2"/>
    <row r="218" s="32" customFormat="1" ht="12.75" customHeight="1" x14ac:dyDescent="0.2"/>
    <row r="219" s="32" customFormat="1" ht="12.75" customHeight="1" x14ac:dyDescent="0.2"/>
    <row r="220" s="32" customFormat="1" ht="12.75" customHeight="1" x14ac:dyDescent="0.2"/>
    <row r="221" s="32" customFormat="1" ht="12.75" customHeight="1" x14ac:dyDescent="0.2"/>
    <row r="222" s="32" customFormat="1" ht="12.75" customHeight="1" x14ac:dyDescent="0.2"/>
    <row r="223" s="32" customFormat="1" ht="12.75" customHeight="1" x14ac:dyDescent="0.2"/>
    <row r="224" s="32" customFormat="1" ht="12.75" customHeight="1" x14ac:dyDescent="0.2"/>
    <row r="225" s="32" customFormat="1" ht="12.75" customHeight="1" x14ac:dyDescent="0.2"/>
    <row r="226" s="32" customFormat="1" ht="12.75" customHeight="1" x14ac:dyDescent="0.2"/>
    <row r="227" s="32" customFormat="1" ht="12.75" customHeight="1" x14ac:dyDescent="0.2"/>
    <row r="228" s="32" customFormat="1" ht="12.75" customHeight="1" x14ac:dyDescent="0.2"/>
    <row r="229" s="32" customFormat="1" ht="12.75" customHeight="1" x14ac:dyDescent="0.2"/>
    <row r="230" s="32" customFormat="1" ht="12.75" customHeight="1" x14ac:dyDescent="0.2"/>
    <row r="231" s="32" customFormat="1" ht="12.75" customHeight="1" x14ac:dyDescent="0.2"/>
    <row r="232" s="32" customFormat="1" ht="12.75" customHeight="1" x14ac:dyDescent="0.2"/>
    <row r="233" s="32" customFormat="1" ht="12.75" customHeight="1" x14ac:dyDescent="0.2"/>
    <row r="234" s="32" customFormat="1" ht="12.75" customHeight="1" x14ac:dyDescent="0.2"/>
    <row r="235" s="32" customFormat="1" ht="12.75" customHeight="1" x14ac:dyDescent="0.2"/>
    <row r="236" s="32" customFormat="1" ht="12.75" customHeight="1" x14ac:dyDescent="0.2"/>
    <row r="237" s="32" customFormat="1" ht="12.75" customHeight="1" x14ac:dyDescent="0.2"/>
    <row r="238" s="32" customFormat="1" ht="12.75" customHeight="1" x14ac:dyDescent="0.2"/>
    <row r="239" s="32" customFormat="1" ht="12.75" customHeight="1" x14ac:dyDescent="0.2"/>
    <row r="240" s="32" customFormat="1" ht="12.75" customHeight="1" x14ac:dyDescent="0.2"/>
    <row r="241" s="32" customFormat="1" ht="12.75" customHeight="1" x14ac:dyDescent="0.2"/>
    <row r="242" s="32" customFormat="1" ht="12.75" customHeight="1" x14ac:dyDescent="0.2"/>
    <row r="243" s="32" customFormat="1" ht="12.75" customHeight="1" x14ac:dyDescent="0.2"/>
    <row r="244" s="32" customFormat="1" ht="12.75" customHeight="1" x14ac:dyDescent="0.2"/>
    <row r="245" s="32" customFormat="1" ht="12.75" customHeight="1" x14ac:dyDescent="0.2"/>
    <row r="246" s="32" customFormat="1" ht="12.75" customHeight="1" x14ac:dyDescent="0.2"/>
    <row r="247" s="32" customFormat="1" ht="12.75" customHeight="1" x14ac:dyDescent="0.2"/>
    <row r="248" s="32" customFormat="1" ht="12.75" customHeight="1" x14ac:dyDescent="0.2"/>
    <row r="249" s="32" customFormat="1" ht="12.75" customHeight="1" x14ac:dyDescent="0.2"/>
    <row r="250" s="32" customFormat="1" ht="12.75" customHeight="1" x14ac:dyDescent="0.2"/>
    <row r="251" s="32" customFormat="1" ht="12.75" customHeight="1" x14ac:dyDescent="0.2"/>
    <row r="252" s="32" customFormat="1" ht="12.75" customHeight="1" x14ac:dyDescent="0.2"/>
    <row r="253" s="32" customFormat="1" ht="12.75" customHeight="1" x14ac:dyDescent="0.2"/>
    <row r="254" s="32" customFormat="1" ht="12.75" customHeight="1" x14ac:dyDescent="0.2"/>
    <row r="255" s="32" customFormat="1" ht="12.75" customHeight="1" x14ac:dyDescent="0.2"/>
    <row r="256" s="32" customFormat="1" ht="12.75" customHeight="1" x14ac:dyDescent="0.2"/>
    <row r="257" s="32" customFormat="1" ht="12.75" customHeight="1" x14ac:dyDescent="0.2"/>
    <row r="258" s="32" customFormat="1" ht="12.75" customHeight="1" x14ac:dyDescent="0.2"/>
    <row r="259" s="32" customFormat="1" ht="12.75" customHeight="1" x14ac:dyDescent="0.2"/>
    <row r="260" s="32" customFormat="1" ht="12.75" customHeight="1" x14ac:dyDescent="0.2"/>
    <row r="261" s="32" customFormat="1" ht="12.75" customHeight="1" x14ac:dyDescent="0.2"/>
    <row r="262" s="32" customFormat="1" ht="12.75" customHeight="1" x14ac:dyDescent="0.2"/>
    <row r="263" s="32" customFormat="1" ht="12.75" customHeight="1" x14ac:dyDescent="0.2"/>
    <row r="264" s="32" customFormat="1" ht="12.75" customHeight="1" x14ac:dyDescent="0.2"/>
    <row r="265" s="32" customFormat="1" ht="12.75" customHeight="1" x14ac:dyDescent="0.2"/>
    <row r="266" s="32" customFormat="1" ht="12.75" customHeight="1" x14ac:dyDescent="0.2"/>
    <row r="267" s="32" customFormat="1" ht="12.75" customHeight="1" x14ac:dyDescent="0.2"/>
    <row r="268" s="32" customFormat="1" ht="12.75" customHeight="1" x14ac:dyDescent="0.2"/>
    <row r="269" s="32" customFormat="1" ht="12.75" customHeight="1" x14ac:dyDescent="0.2"/>
    <row r="270" s="32" customFormat="1" ht="12.75" customHeight="1" x14ac:dyDescent="0.2"/>
    <row r="271" s="32" customFormat="1" ht="12.75" customHeight="1" x14ac:dyDescent="0.2"/>
    <row r="272" s="32" customFormat="1" ht="12.75" customHeight="1" x14ac:dyDescent="0.2"/>
    <row r="273" s="32" customFormat="1" ht="12.75" customHeight="1" x14ac:dyDescent="0.2"/>
    <row r="274" s="32" customFormat="1" ht="12.75" customHeight="1" x14ac:dyDescent="0.2"/>
    <row r="275" s="32" customFormat="1" ht="12.75" customHeight="1" x14ac:dyDescent="0.2"/>
    <row r="276" s="32" customFormat="1" ht="12.75" customHeight="1" x14ac:dyDescent="0.2"/>
    <row r="277" s="32" customFormat="1" ht="12.75" customHeight="1" x14ac:dyDescent="0.2"/>
    <row r="278" s="32" customFormat="1" ht="12.75" customHeight="1" x14ac:dyDescent="0.2"/>
    <row r="279" s="32" customFormat="1" ht="12.75" customHeight="1" x14ac:dyDescent="0.2"/>
    <row r="280" s="32" customFormat="1" ht="12.75" customHeight="1" x14ac:dyDescent="0.2"/>
    <row r="281" s="32" customFormat="1" ht="12.75" customHeight="1" x14ac:dyDescent="0.2"/>
    <row r="282" s="32" customFormat="1" ht="12.75" customHeight="1" x14ac:dyDescent="0.2"/>
    <row r="283" s="32" customFormat="1" ht="12.75" customHeight="1" x14ac:dyDescent="0.2"/>
    <row r="284" s="32" customFormat="1" ht="12.75" customHeight="1" x14ac:dyDescent="0.2"/>
    <row r="285" s="32" customFormat="1" ht="12.75" customHeight="1" x14ac:dyDescent="0.2"/>
    <row r="286" s="32" customFormat="1" ht="12.75" customHeight="1" x14ac:dyDescent="0.2"/>
    <row r="287" s="32" customFormat="1" ht="12.75" customHeight="1" x14ac:dyDescent="0.2"/>
    <row r="288" s="32" customFormat="1" ht="12.75" customHeight="1" x14ac:dyDescent="0.2"/>
    <row r="289" s="32" customFormat="1" ht="12.75" customHeight="1" x14ac:dyDescent="0.2"/>
    <row r="290" s="32" customFormat="1" ht="12.75" customHeight="1" x14ac:dyDescent="0.2"/>
    <row r="291" s="32" customFormat="1" ht="12.75" customHeight="1" x14ac:dyDescent="0.2"/>
    <row r="292" s="32" customFormat="1" ht="12.75" customHeight="1" x14ac:dyDescent="0.2"/>
    <row r="293" s="32" customFormat="1" ht="12.75" customHeight="1" x14ac:dyDescent="0.2"/>
    <row r="294" s="32" customFormat="1" ht="12.75" customHeight="1" x14ac:dyDescent="0.2"/>
    <row r="295" s="32" customFormat="1" ht="12.75" customHeight="1" x14ac:dyDescent="0.2"/>
    <row r="296" s="32" customFormat="1" ht="12.75" customHeight="1" x14ac:dyDescent="0.2"/>
    <row r="297" s="32" customFormat="1" ht="12.75" customHeight="1" x14ac:dyDescent="0.2"/>
    <row r="298" s="32" customFormat="1" ht="12.75" customHeight="1" x14ac:dyDescent="0.2"/>
    <row r="299" s="32" customFormat="1" ht="12.75" customHeight="1" x14ac:dyDescent="0.2"/>
    <row r="300" s="32" customFormat="1" ht="12.75" customHeight="1" x14ac:dyDescent="0.2"/>
    <row r="301" s="32" customFormat="1" ht="12.75" customHeight="1" x14ac:dyDescent="0.2"/>
    <row r="302" s="32" customFormat="1" ht="12.75" customHeight="1" x14ac:dyDescent="0.2"/>
    <row r="303" s="32" customFormat="1" ht="12.75" customHeight="1" x14ac:dyDescent="0.2"/>
    <row r="304" s="32" customFormat="1" ht="12.75" customHeight="1" x14ac:dyDescent="0.2"/>
    <row r="305" s="32" customFormat="1" ht="12.75" customHeight="1" x14ac:dyDescent="0.2"/>
    <row r="306" s="32" customFormat="1" ht="12.75" customHeight="1" x14ac:dyDescent="0.2"/>
    <row r="307" s="32" customFormat="1" ht="12.75" customHeight="1" x14ac:dyDescent="0.2"/>
    <row r="308" s="32" customFormat="1" ht="12.75" customHeight="1" x14ac:dyDescent="0.2"/>
    <row r="309" s="32" customFormat="1" ht="12.75" customHeight="1" x14ac:dyDescent="0.2"/>
    <row r="310" s="32" customFormat="1" ht="12.75" customHeight="1" x14ac:dyDescent="0.2"/>
    <row r="311" s="32" customFormat="1" ht="12.75" customHeight="1" x14ac:dyDescent="0.2"/>
    <row r="312" s="32" customFormat="1" ht="12.75" customHeight="1" x14ac:dyDescent="0.2"/>
    <row r="313" s="32" customFormat="1" ht="12.75" customHeight="1" x14ac:dyDescent="0.2"/>
    <row r="314" s="32" customFormat="1" ht="12.75" customHeight="1" x14ac:dyDescent="0.2"/>
    <row r="315" s="32" customFormat="1" ht="12.75" customHeight="1" x14ac:dyDescent="0.2"/>
    <row r="316" s="32" customFormat="1" ht="12.75" customHeight="1" x14ac:dyDescent="0.2"/>
    <row r="317" s="32" customFormat="1" ht="12.75" customHeight="1" x14ac:dyDescent="0.2"/>
    <row r="318" s="32" customFormat="1" ht="12.75" customHeight="1" x14ac:dyDescent="0.2"/>
    <row r="319" s="32" customFormat="1" ht="12.75" customHeight="1" x14ac:dyDescent="0.2"/>
    <row r="320" s="32" customFormat="1" ht="12.75" customHeight="1" x14ac:dyDescent="0.2"/>
    <row r="321" s="32" customFormat="1" ht="12.75" customHeight="1" x14ac:dyDescent="0.2"/>
    <row r="322" s="32" customFormat="1" ht="12.75" customHeight="1" x14ac:dyDescent="0.2"/>
    <row r="323" s="32" customFormat="1" ht="12.75" customHeight="1" x14ac:dyDescent="0.2"/>
    <row r="324" s="32" customFormat="1" ht="12.75" customHeight="1" x14ac:dyDescent="0.2"/>
    <row r="325" s="32" customFormat="1" ht="12.75" customHeight="1" x14ac:dyDescent="0.2"/>
    <row r="326" s="32" customFormat="1" ht="12.75" customHeight="1" x14ac:dyDescent="0.2"/>
    <row r="327" s="32" customFormat="1" ht="12.75" customHeight="1" x14ac:dyDescent="0.2"/>
    <row r="328" s="32" customFormat="1" ht="12.75" customHeight="1" x14ac:dyDescent="0.2"/>
    <row r="329" s="32" customFormat="1" ht="12.75" customHeight="1" x14ac:dyDescent="0.2"/>
    <row r="330" s="32" customFormat="1" ht="12.75" customHeight="1" x14ac:dyDescent="0.2"/>
    <row r="331" s="32" customFormat="1" ht="12.75" customHeight="1" x14ac:dyDescent="0.2"/>
    <row r="332" s="32" customFormat="1" ht="12.75" customHeight="1" x14ac:dyDescent="0.2"/>
    <row r="333" s="32" customFormat="1" ht="12.75" customHeight="1" x14ac:dyDescent="0.2"/>
    <row r="334" s="32" customFormat="1" ht="12.75" customHeight="1" x14ac:dyDescent="0.2"/>
    <row r="335" s="32" customFormat="1" ht="12.75" customHeight="1" x14ac:dyDescent="0.2"/>
    <row r="336" s="32" customFormat="1" ht="12.75" customHeight="1" x14ac:dyDescent="0.2"/>
    <row r="337" s="32" customFormat="1" ht="12.75" customHeight="1" x14ac:dyDescent="0.2"/>
    <row r="338" s="32" customFormat="1" ht="12.75" customHeight="1" x14ac:dyDescent="0.2"/>
    <row r="339" s="32" customFormat="1" ht="12.75" customHeight="1" x14ac:dyDescent="0.2"/>
    <row r="340" s="32" customFormat="1" ht="12.75" customHeight="1" x14ac:dyDescent="0.2"/>
    <row r="341" s="32" customFormat="1" ht="12.75" customHeight="1" x14ac:dyDescent="0.2"/>
    <row r="342" s="32" customFormat="1" ht="12.75" customHeight="1" x14ac:dyDescent="0.2"/>
    <row r="343" s="32" customFormat="1" ht="12.75" customHeight="1" x14ac:dyDescent="0.2"/>
    <row r="344" s="32" customFormat="1" ht="12.75" customHeight="1" x14ac:dyDescent="0.2"/>
    <row r="345" s="32" customFormat="1" ht="12.75" customHeight="1" x14ac:dyDescent="0.2"/>
    <row r="346" s="32" customFormat="1" ht="12.75" customHeight="1" x14ac:dyDescent="0.2"/>
    <row r="347" s="32" customFormat="1" ht="12.75" customHeight="1" x14ac:dyDescent="0.2"/>
    <row r="348" s="32" customFormat="1" ht="12.75" customHeight="1" x14ac:dyDescent="0.2"/>
    <row r="349" s="32" customFormat="1" ht="12.75" customHeight="1" x14ac:dyDescent="0.2"/>
    <row r="350" s="32" customFormat="1" ht="12.75" customHeight="1" x14ac:dyDescent="0.2"/>
    <row r="351" s="32" customFormat="1" ht="12.75" customHeight="1" x14ac:dyDescent="0.2"/>
    <row r="352" s="32" customFormat="1" ht="12.75" customHeight="1" x14ac:dyDescent="0.2"/>
    <row r="353" s="32" customFormat="1" ht="12.75" customHeight="1" x14ac:dyDescent="0.2"/>
    <row r="354" s="32" customFormat="1" ht="12.75" customHeight="1" x14ac:dyDescent="0.2"/>
    <row r="355" s="32" customFormat="1" ht="12.75" customHeight="1" x14ac:dyDescent="0.2"/>
    <row r="356" s="32" customFormat="1" ht="12.75" customHeight="1" x14ac:dyDescent="0.2"/>
    <row r="357" s="32" customFormat="1" ht="12.75" customHeight="1" x14ac:dyDescent="0.2"/>
    <row r="358" s="32" customFormat="1" ht="12.75" customHeight="1" x14ac:dyDescent="0.2"/>
    <row r="359" s="32" customFormat="1" ht="12.75" customHeight="1" x14ac:dyDescent="0.2"/>
    <row r="360" s="32" customFormat="1" ht="12.75" customHeight="1" x14ac:dyDescent="0.2"/>
    <row r="361" s="32" customFormat="1" ht="12.75" customHeight="1" x14ac:dyDescent="0.2"/>
    <row r="362" s="32" customFormat="1" ht="12.75" customHeight="1" x14ac:dyDescent="0.2"/>
    <row r="363" s="32" customFormat="1" ht="12.75" customHeight="1" x14ac:dyDescent="0.2"/>
    <row r="364" s="32" customFormat="1" ht="12.75" customHeight="1" x14ac:dyDescent="0.2"/>
    <row r="365" s="32" customFormat="1" ht="12.75" customHeight="1" x14ac:dyDescent="0.2"/>
    <row r="366" s="32" customFormat="1" ht="12.75" customHeight="1" x14ac:dyDescent="0.2"/>
    <row r="367" s="32" customFormat="1" ht="12.75" customHeight="1" x14ac:dyDescent="0.2"/>
    <row r="368" s="32" customFormat="1" ht="12.75" customHeight="1" x14ac:dyDescent="0.2"/>
    <row r="369" s="32" customFormat="1" ht="12.75" customHeight="1" x14ac:dyDescent="0.2"/>
    <row r="370" s="32" customFormat="1" ht="12.75" customHeight="1" x14ac:dyDescent="0.2"/>
    <row r="371" s="32" customFormat="1" ht="12.75" customHeight="1" x14ac:dyDescent="0.2"/>
    <row r="372" s="32" customFormat="1" ht="12.75" customHeight="1" x14ac:dyDescent="0.2"/>
    <row r="373" s="32" customFormat="1" ht="12.75" customHeight="1" x14ac:dyDescent="0.2"/>
    <row r="374" s="32" customFormat="1" ht="12.75" customHeight="1" x14ac:dyDescent="0.2"/>
    <row r="375" s="32" customFormat="1" ht="12.75" customHeight="1" x14ac:dyDescent="0.2"/>
    <row r="376" s="32" customFormat="1" ht="12.75" customHeight="1" x14ac:dyDescent="0.2"/>
    <row r="377" s="32" customFormat="1" ht="12.75" customHeight="1" x14ac:dyDescent="0.2"/>
    <row r="378" s="32" customFormat="1" ht="12.75" customHeight="1" x14ac:dyDescent="0.2"/>
    <row r="379" s="32" customFormat="1" ht="12.75" customHeight="1" x14ac:dyDescent="0.2"/>
    <row r="380" s="32" customFormat="1" ht="12.75" customHeight="1" x14ac:dyDescent="0.2"/>
    <row r="381" s="32" customFormat="1" ht="12.75" customHeight="1" x14ac:dyDescent="0.2"/>
    <row r="382" s="32" customFormat="1" ht="12.75" customHeight="1" x14ac:dyDescent="0.2"/>
    <row r="383" s="32" customFormat="1" ht="12.75" customHeight="1" x14ac:dyDescent="0.2"/>
    <row r="384" s="32" customFormat="1" ht="12.75" customHeight="1" x14ac:dyDescent="0.2"/>
    <row r="385" s="32" customFormat="1" ht="12.75" customHeight="1" x14ac:dyDescent="0.2"/>
    <row r="386" s="32" customFormat="1" ht="12.75" customHeight="1" x14ac:dyDescent="0.2"/>
    <row r="387" s="32" customFormat="1" ht="12.75" customHeight="1" x14ac:dyDescent="0.2"/>
    <row r="388" s="32" customFormat="1" ht="12.75" customHeight="1" x14ac:dyDescent="0.2"/>
    <row r="389" s="32" customFormat="1" ht="12.75" customHeight="1" x14ac:dyDescent="0.2"/>
    <row r="390" s="32" customFormat="1" ht="12.75" customHeight="1" x14ac:dyDescent="0.2"/>
    <row r="391" s="32" customFormat="1" ht="12.75" customHeight="1" x14ac:dyDescent="0.2"/>
    <row r="392" s="32" customFormat="1" ht="12.75" customHeight="1" x14ac:dyDescent="0.2"/>
    <row r="393" s="32" customFormat="1" ht="12.75" customHeight="1" x14ac:dyDescent="0.2"/>
    <row r="394" s="32" customFormat="1" ht="12.75" customHeight="1" x14ac:dyDescent="0.2"/>
    <row r="395" s="32" customFormat="1" ht="12.75" customHeight="1" x14ac:dyDescent="0.2"/>
    <row r="396" s="32" customFormat="1" ht="12.75" customHeight="1" x14ac:dyDescent="0.2"/>
    <row r="397" s="32" customFormat="1" ht="12.75" customHeight="1" x14ac:dyDescent="0.2"/>
    <row r="398" s="32" customFormat="1" ht="12.75" customHeight="1" x14ac:dyDescent="0.2"/>
    <row r="399" s="32" customFormat="1" ht="12.75" customHeight="1" x14ac:dyDescent="0.2"/>
    <row r="400" s="32" customFormat="1" ht="12.75" customHeight="1" x14ac:dyDescent="0.2"/>
    <row r="401" s="32" customFormat="1" ht="12.75" customHeight="1" x14ac:dyDescent="0.2"/>
    <row r="402" s="32" customFormat="1" ht="12.75" customHeight="1" x14ac:dyDescent="0.2"/>
    <row r="403" s="32" customFormat="1" ht="12.75" customHeight="1" x14ac:dyDescent="0.2"/>
    <row r="404" s="32" customFormat="1" ht="12.75" customHeight="1" x14ac:dyDescent="0.2"/>
    <row r="405" s="32" customFormat="1" ht="12.75" customHeight="1" x14ac:dyDescent="0.2"/>
    <row r="406" s="32" customFormat="1" ht="12.75" customHeight="1" x14ac:dyDescent="0.2"/>
    <row r="407" s="32" customFormat="1" ht="12.75" customHeight="1" x14ac:dyDescent="0.2"/>
    <row r="408" s="32" customFormat="1" ht="12.75" customHeight="1" x14ac:dyDescent="0.2"/>
    <row r="409" s="32" customFormat="1" ht="12.75" customHeight="1" x14ac:dyDescent="0.2"/>
    <row r="410" s="32" customFormat="1" ht="12.75" customHeight="1" x14ac:dyDescent="0.2"/>
    <row r="411" s="32" customFormat="1" ht="12.75" customHeight="1" x14ac:dyDescent="0.2"/>
    <row r="412" s="32" customFormat="1" ht="12.75" customHeight="1" x14ac:dyDescent="0.2"/>
    <row r="413" s="32" customFormat="1" ht="12.75" customHeight="1" x14ac:dyDescent="0.2"/>
    <row r="414" s="32" customFormat="1" ht="12.75" customHeight="1" x14ac:dyDescent="0.2"/>
    <row r="415" s="32" customFormat="1" ht="12.75" customHeight="1" x14ac:dyDescent="0.2"/>
    <row r="416" s="32" customFormat="1" ht="12.75" customHeight="1" x14ac:dyDescent="0.2"/>
    <row r="417" s="32" customFormat="1" ht="12.75" customHeight="1" x14ac:dyDescent="0.2"/>
    <row r="418" s="32" customFormat="1" ht="12.75" customHeight="1" x14ac:dyDescent="0.2"/>
    <row r="419" s="32" customFormat="1" ht="12.75" customHeight="1" x14ac:dyDescent="0.2"/>
    <row r="420" s="32" customFormat="1" ht="12.75" customHeight="1" x14ac:dyDescent="0.2"/>
    <row r="421" s="32" customFormat="1" ht="12.75" customHeight="1" x14ac:dyDescent="0.2"/>
    <row r="422" s="32" customFormat="1" ht="12.75" customHeight="1" x14ac:dyDescent="0.2"/>
    <row r="423" s="32" customFormat="1" ht="12.75" customHeight="1" x14ac:dyDescent="0.2"/>
    <row r="424" s="32" customFormat="1" ht="12.75" customHeight="1" x14ac:dyDescent="0.2"/>
    <row r="425" s="32" customFormat="1" ht="12.75" customHeight="1" x14ac:dyDescent="0.2"/>
    <row r="426" s="32" customFormat="1" ht="12.75" customHeight="1" x14ac:dyDescent="0.2"/>
    <row r="427" s="32" customFormat="1" ht="12.75" customHeight="1" x14ac:dyDescent="0.2"/>
    <row r="428" s="32" customFormat="1" ht="12.75" customHeight="1" x14ac:dyDescent="0.2"/>
    <row r="429" s="32" customFormat="1" ht="12.75" customHeight="1" x14ac:dyDescent="0.2"/>
    <row r="430" s="32" customFormat="1" ht="12.75" customHeight="1" x14ac:dyDescent="0.2"/>
    <row r="431" s="32" customFormat="1" ht="12.75" customHeight="1" x14ac:dyDescent="0.2"/>
    <row r="432" s="32" customFormat="1" ht="12.75" customHeight="1" x14ac:dyDescent="0.2"/>
    <row r="433" s="32" customFormat="1" ht="12.75" customHeight="1" x14ac:dyDescent="0.2"/>
    <row r="434" s="32" customFormat="1" ht="12.75" customHeight="1" x14ac:dyDescent="0.2"/>
    <row r="435" s="32" customFormat="1" ht="12.75" customHeight="1" x14ac:dyDescent="0.2"/>
    <row r="436" s="32" customFormat="1" ht="12.75" customHeight="1" x14ac:dyDescent="0.2"/>
    <row r="437" s="32" customFormat="1" ht="12.75" customHeight="1" x14ac:dyDescent="0.2"/>
    <row r="438" s="32" customFormat="1" ht="12.75" customHeight="1" x14ac:dyDescent="0.2"/>
    <row r="439" s="32" customFormat="1" ht="12.75" customHeight="1" x14ac:dyDescent="0.2"/>
    <row r="440" s="32" customFormat="1" ht="12.75" customHeight="1" x14ac:dyDescent="0.2"/>
    <row r="441" s="32" customFormat="1" ht="12.75" customHeight="1" x14ac:dyDescent="0.2"/>
    <row r="442" s="32" customFormat="1" ht="12.75" customHeight="1" x14ac:dyDescent="0.2"/>
    <row r="443" s="32" customFormat="1" ht="12.75" customHeight="1" x14ac:dyDescent="0.2"/>
    <row r="444" s="32" customFormat="1" ht="12.75" customHeight="1" x14ac:dyDescent="0.2"/>
    <row r="445" s="32" customFormat="1" ht="12.75" customHeight="1" x14ac:dyDescent="0.2"/>
    <row r="446" s="32" customFormat="1" ht="12.75" customHeight="1" x14ac:dyDescent="0.2"/>
    <row r="447" s="32" customFormat="1" ht="12.75" customHeight="1" x14ac:dyDescent="0.2"/>
    <row r="448" s="32" customFormat="1" ht="12.75" customHeight="1" x14ac:dyDescent="0.2"/>
    <row r="449" s="32" customFormat="1" ht="12.75" customHeight="1" x14ac:dyDescent="0.2"/>
    <row r="450" s="32" customFormat="1" ht="12.75" customHeight="1" x14ac:dyDescent="0.2"/>
    <row r="451" s="32" customFormat="1" ht="12.75" customHeight="1" x14ac:dyDescent="0.2"/>
    <row r="452" s="32" customFormat="1" ht="12.75" customHeight="1" x14ac:dyDescent="0.2"/>
    <row r="453" s="32" customFormat="1" ht="12.75" customHeight="1" x14ac:dyDescent="0.2"/>
    <row r="454" s="32" customFormat="1" ht="12.75" customHeight="1" x14ac:dyDescent="0.2"/>
    <row r="455" s="32" customFormat="1" ht="12.75" customHeight="1" x14ac:dyDescent="0.2"/>
    <row r="456" s="32" customFormat="1" ht="12.75" customHeight="1" x14ac:dyDescent="0.2"/>
    <row r="457" s="32" customFormat="1" ht="12.75" customHeight="1" x14ac:dyDescent="0.2"/>
    <row r="458" s="32" customFormat="1" ht="12.75" customHeight="1" x14ac:dyDescent="0.2"/>
    <row r="459" s="32" customFormat="1" ht="12.75" customHeight="1" x14ac:dyDescent="0.2"/>
    <row r="460" s="32" customFormat="1" ht="12.75" customHeight="1" x14ac:dyDescent="0.2"/>
    <row r="461" s="32" customFormat="1" ht="12.75" customHeight="1" x14ac:dyDescent="0.2"/>
    <row r="462" s="32" customFormat="1" ht="12.75" customHeight="1" x14ac:dyDescent="0.2"/>
    <row r="463" s="32" customFormat="1" ht="12.75" customHeight="1" x14ac:dyDescent="0.2"/>
    <row r="464" s="32" customFormat="1" ht="12.75" customHeight="1" x14ac:dyDescent="0.2"/>
    <row r="465" s="32" customFormat="1" ht="12.75" customHeight="1" x14ac:dyDescent="0.2"/>
    <row r="466" s="32" customFormat="1" ht="12.75" customHeight="1" x14ac:dyDescent="0.2"/>
    <row r="467" s="32" customFormat="1" ht="12.75" customHeight="1" x14ac:dyDescent="0.2"/>
    <row r="468" s="32" customFormat="1" ht="12.75" customHeight="1" x14ac:dyDescent="0.2"/>
    <row r="469" s="32" customFormat="1" ht="12.75" customHeight="1" x14ac:dyDescent="0.2"/>
    <row r="470" s="32" customFormat="1" ht="12.75" customHeight="1" x14ac:dyDescent="0.2"/>
    <row r="471" s="32" customFormat="1" ht="12.75" customHeight="1" x14ac:dyDescent="0.2"/>
    <row r="472" s="32" customFormat="1" ht="12.75" customHeight="1" x14ac:dyDescent="0.2"/>
    <row r="473" s="32" customFormat="1" ht="12.75" customHeight="1" x14ac:dyDescent="0.2"/>
    <row r="474" s="32" customFormat="1" ht="12.75" customHeight="1" x14ac:dyDescent="0.2"/>
    <row r="475" s="32" customFormat="1" ht="12.75" customHeight="1" x14ac:dyDescent="0.2"/>
    <row r="476" s="32" customFormat="1" ht="12.75" customHeight="1" x14ac:dyDescent="0.2"/>
    <row r="477" s="32" customFormat="1" ht="12.75" customHeight="1" x14ac:dyDescent="0.2"/>
    <row r="478" s="32" customFormat="1" ht="12.75" customHeight="1" x14ac:dyDescent="0.2"/>
    <row r="479" s="32" customFormat="1" ht="12.75" customHeight="1" x14ac:dyDescent="0.2"/>
    <row r="480" s="32" customFormat="1" ht="12.75" customHeight="1" x14ac:dyDescent="0.2"/>
    <row r="481" s="32" customFormat="1" ht="12.75" customHeight="1" x14ac:dyDescent="0.2"/>
    <row r="482" s="32" customFormat="1" ht="12.75" customHeight="1" x14ac:dyDescent="0.2"/>
    <row r="483" s="32" customFormat="1" ht="12.75" customHeight="1" x14ac:dyDescent="0.2"/>
    <row r="484" s="32" customFormat="1" ht="12.75" customHeight="1" x14ac:dyDescent="0.2"/>
    <row r="485" s="32" customFormat="1" ht="12.75" customHeight="1" x14ac:dyDescent="0.2"/>
    <row r="486" s="32" customFormat="1" ht="12.75" customHeight="1" x14ac:dyDescent="0.2"/>
    <row r="487" s="32" customFormat="1" ht="12.75" customHeight="1" x14ac:dyDescent="0.2"/>
    <row r="488" s="32" customFormat="1" ht="12.75" customHeight="1" x14ac:dyDescent="0.2"/>
    <row r="489" s="32" customFormat="1" ht="12.75" customHeight="1" x14ac:dyDescent="0.2"/>
    <row r="490" s="32" customFormat="1" ht="12.75" customHeight="1" x14ac:dyDescent="0.2"/>
    <row r="491" s="32" customFormat="1" ht="12.75" customHeight="1" x14ac:dyDescent="0.2"/>
    <row r="492" s="32" customFormat="1" ht="12.75" customHeight="1" x14ac:dyDescent="0.2"/>
    <row r="493" s="32" customFormat="1" ht="12.75" customHeight="1" x14ac:dyDescent="0.2"/>
    <row r="494" s="32" customFormat="1" ht="12.75" customHeight="1" x14ac:dyDescent="0.2"/>
    <row r="495" s="32" customFormat="1" ht="12.75" customHeight="1" x14ac:dyDescent="0.2"/>
    <row r="496" s="32" customFormat="1" ht="12.75" customHeight="1" x14ac:dyDescent="0.2"/>
    <row r="497" s="32" customFormat="1" ht="12.75" customHeight="1" x14ac:dyDescent="0.2"/>
    <row r="498" s="32" customFormat="1" ht="12.75" customHeight="1" x14ac:dyDescent="0.2"/>
    <row r="499" s="32" customFormat="1" ht="12.75" customHeight="1" x14ac:dyDescent="0.2"/>
    <row r="500" s="32" customFormat="1" ht="12.75" customHeight="1" x14ac:dyDescent="0.2"/>
    <row r="501" s="32" customFormat="1" ht="12.75" customHeight="1" x14ac:dyDescent="0.2"/>
    <row r="502" s="32" customFormat="1" ht="12.75" customHeight="1" x14ac:dyDescent="0.2"/>
    <row r="503" s="32" customFormat="1" ht="12.75" customHeight="1" x14ac:dyDescent="0.2"/>
    <row r="504" s="32" customFormat="1" ht="12.75" customHeight="1" x14ac:dyDescent="0.2"/>
    <row r="505" s="32" customFormat="1" ht="12.75" customHeight="1" x14ac:dyDescent="0.2"/>
    <row r="506" s="32" customFormat="1" ht="12.75" customHeight="1" x14ac:dyDescent="0.2"/>
    <row r="507" s="32" customFormat="1" ht="12.75" customHeight="1" x14ac:dyDescent="0.2"/>
    <row r="508" s="32" customFormat="1" ht="12.75" customHeight="1" x14ac:dyDescent="0.2"/>
    <row r="509" s="32" customFormat="1" ht="12.75" customHeight="1" x14ac:dyDescent="0.2"/>
    <row r="510" s="32" customFormat="1" ht="12.75" customHeight="1" x14ac:dyDescent="0.2"/>
    <row r="511" s="32" customFormat="1" ht="12.75" customHeight="1" x14ac:dyDescent="0.2"/>
    <row r="512" s="32" customFormat="1" ht="12.75" customHeight="1" x14ac:dyDescent="0.2"/>
    <row r="513" s="32" customFormat="1" ht="12.75" customHeight="1" x14ac:dyDescent="0.2"/>
    <row r="514" s="32" customFormat="1" ht="12.75" customHeight="1" x14ac:dyDescent="0.2"/>
    <row r="515" s="32" customFormat="1" ht="12.75" customHeight="1" x14ac:dyDescent="0.2"/>
    <row r="516" s="32" customFormat="1" ht="12.75" customHeight="1" x14ac:dyDescent="0.2"/>
    <row r="517" s="32" customFormat="1" ht="12.75" customHeight="1" x14ac:dyDescent="0.2"/>
    <row r="518" s="32" customFormat="1" ht="12.75" customHeight="1" x14ac:dyDescent="0.2"/>
    <row r="519" s="32" customFormat="1" ht="12.75" customHeight="1" x14ac:dyDescent="0.2"/>
    <row r="520" s="32" customFormat="1" ht="12.75" customHeight="1" x14ac:dyDescent="0.2"/>
    <row r="521" s="32" customFormat="1" ht="12.75" customHeight="1" x14ac:dyDescent="0.2"/>
    <row r="522" s="32" customFormat="1" ht="12.75" customHeight="1" x14ac:dyDescent="0.2"/>
    <row r="523" s="32" customFormat="1" ht="12.75" customHeight="1" x14ac:dyDescent="0.2"/>
    <row r="524" s="32" customFormat="1" ht="12.75" customHeight="1" x14ac:dyDescent="0.2"/>
    <row r="525" s="32" customFormat="1" ht="12.75" customHeight="1" x14ac:dyDescent="0.2"/>
    <row r="526" s="32" customFormat="1" ht="12.75" customHeight="1" x14ac:dyDescent="0.2"/>
    <row r="527" s="32" customFormat="1" ht="12.75" customHeight="1" x14ac:dyDescent="0.2"/>
    <row r="528" s="32" customFormat="1" ht="12.75" customHeight="1" x14ac:dyDescent="0.2"/>
    <row r="529" s="32" customFormat="1" ht="12.75" customHeight="1" x14ac:dyDescent="0.2"/>
    <row r="530" s="32" customFormat="1" ht="12.75" customHeight="1" x14ac:dyDescent="0.2"/>
    <row r="531" s="32" customFormat="1" ht="12.75" customHeight="1" x14ac:dyDescent="0.2"/>
    <row r="532" s="32" customFormat="1" ht="12.75" customHeight="1" x14ac:dyDescent="0.2"/>
    <row r="533" s="32" customFormat="1" ht="12.75" customHeight="1" x14ac:dyDescent="0.2"/>
    <row r="534" s="32" customFormat="1" ht="12.75" customHeight="1" x14ac:dyDescent="0.2"/>
    <row r="535" s="32" customFormat="1" ht="12.75" customHeight="1" x14ac:dyDescent="0.2"/>
    <row r="536" s="32" customFormat="1" ht="12.75" customHeight="1" x14ac:dyDescent="0.2"/>
    <row r="537" s="32" customFormat="1" ht="12.75" customHeight="1" x14ac:dyDescent="0.2"/>
    <row r="538" s="32" customFormat="1" ht="12.75" customHeight="1" x14ac:dyDescent="0.2"/>
    <row r="539" s="32" customFormat="1" ht="12.75" customHeight="1" x14ac:dyDescent="0.2"/>
    <row r="540" s="32" customFormat="1" ht="12.75" customHeight="1" x14ac:dyDescent="0.2"/>
    <row r="541" s="32" customFormat="1" ht="12.75" customHeight="1" x14ac:dyDescent="0.2"/>
    <row r="542" s="32" customFormat="1" ht="12.75" customHeight="1" x14ac:dyDescent="0.2"/>
    <row r="543" s="32" customFormat="1" ht="12.75" customHeight="1" x14ac:dyDescent="0.2"/>
    <row r="544" s="32" customFormat="1" ht="12.75" customHeight="1" x14ac:dyDescent="0.2"/>
    <row r="545" s="32" customFormat="1" ht="12.75" customHeight="1" x14ac:dyDescent="0.2"/>
    <row r="546" s="32" customFormat="1" ht="12.75" customHeight="1" x14ac:dyDescent="0.2"/>
    <row r="547" s="32" customFormat="1" ht="12.75" customHeight="1" x14ac:dyDescent="0.2"/>
    <row r="548" s="32" customFormat="1" ht="12.75" customHeight="1" x14ac:dyDescent="0.2"/>
    <row r="549" s="32" customFormat="1" ht="12.75" customHeight="1" x14ac:dyDescent="0.2"/>
    <row r="550" s="32" customFormat="1" ht="12.75" customHeight="1" x14ac:dyDescent="0.2"/>
    <row r="551" s="32" customFormat="1" ht="12.75" customHeight="1" x14ac:dyDescent="0.2"/>
    <row r="552" s="32" customFormat="1" ht="12.75" customHeight="1" x14ac:dyDescent="0.2"/>
    <row r="553" s="32" customFormat="1" ht="12.75" customHeight="1" x14ac:dyDescent="0.2"/>
    <row r="554" s="32" customFormat="1" ht="12.75" customHeight="1" x14ac:dyDescent="0.2"/>
    <row r="555" s="32" customFormat="1" ht="12.75" customHeight="1" x14ac:dyDescent="0.2"/>
    <row r="556" s="32" customFormat="1" ht="12.75" customHeight="1" x14ac:dyDescent="0.2"/>
    <row r="557" s="32" customFormat="1" ht="12.75" customHeight="1" x14ac:dyDescent="0.2"/>
    <row r="558" s="32" customFormat="1" ht="12.75" customHeight="1" x14ac:dyDescent="0.2"/>
    <row r="559" s="32" customFormat="1" ht="12.75" customHeight="1" x14ac:dyDescent="0.2"/>
    <row r="560" s="32" customFormat="1" ht="12.75" customHeight="1" x14ac:dyDescent="0.2"/>
    <row r="561" s="32" customFormat="1" ht="12.75" customHeight="1" x14ac:dyDescent="0.2"/>
    <row r="562" s="32" customFormat="1" ht="12.75" customHeight="1" x14ac:dyDescent="0.2"/>
    <row r="563" s="32" customFormat="1" ht="12.75" customHeight="1" x14ac:dyDescent="0.2"/>
    <row r="564" s="32" customFormat="1" ht="12.75" customHeight="1" x14ac:dyDescent="0.2"/>
    <row r="565" s="32" customFormat="1" ht="12.75" customHeight="1" x14ac:dyDescent="0.2"/>
    <row r="566" s="32" customFormat="1" ht="12.75" customHeight="1" x14ac:dyDescent="0.2"/>
    <row r="567" s="32" customFormat="1" ht="12.75" customHeight="1" x14ac:dyDescent="0.2"/>
    <row r="568" s="32" customFormat="1" ht="12.75" customHeight="1" x14ac:dyDescent="0.2"/>
    <row r="569" s="32" customFormat="1" ht="12.75" customHeight="1" x14ac:dyDescent="0.2"/>
    <row r="570" s="32" customFormat="1" ht="12.75" customHeight="1" x14ac:dyDescent="0.2"/>
    <row r="571" s="32" customFormat="1" ht="12.75" customHeight="1" x14ac:dyDescent="0.2"/>
    <row r="572" s="32" customFormat="1" ht="12.75" customHeight="1" x14ac:dyDescent="0.2"/>
    <row r="573" s="32" customFormat="1" ht="12.75" customHeight="1" x14ac:dyDescent="0.2"/>
    <row r="574" s="32" customFormat="1" ht="12.75" customHeight="1" x14ac:dyDescent="0.2"/>
    <row r="575" s="32" customFormat="1" ht="12.75" customHeight="1" x14ac:dyDescent="0.2"/>
    <row r="576" s="32" customFormat="1" ht="12.75" customHeight="1" x14ac:dyDescent="0.2"/>
    <row r="577" s="32" customFormat="1" ht="12.75" customHeight="1" x14ac:dyDescent="0.2"/>
    <row r="578" s="32" customFormat="1" ht="12.75" customHeight="1" x14ac:dyDescent="0.2"/>
    <row r="579" s="32" customFormat="1" ht="12.75" customHeight="1" x14ac:dyDescent="0.2"/>
    <row r="580" s="32" customFormat="1" ht="12.75" customHeight="1" x14ac:dyDescent="0.2"/>
    <row r="581" s="32" customFormat="1" ht="12.75" customHeight="1" x14ac:dyDescent="0.2"/>
    <row r="582" s="32" customFormat="1" ht="12.75" customHeight="1" x14ac:dyDescent="0.2"/>
    <row r="583" s="32" customFormat="1" ht="12.75" customHeight="1" x14ac:dyDescent="0.2"/>
    <row r="584" s="32" customFormat="1" ht="12.75" customHeight="1" x14ac:dyDescent="0.2"/>
    <row r="585" s="32" customFormat="1" ht="12.75" customHeight="1" x14ac:dyDescent="0.2"/>
    <row r="586" s="32" customFormat="1" ht="12.75" customHeight="1" x14ac:dyDescent="0.2"/>
    <row r="587" s="32" customFormat="1" ht="12.75" customHeight="1" x14ac:dyDescent="0.2"/>
    <row r="588" s="32" customFormat="1" ht="12.75" customHeight="1" x14ac:dyDescent="0.2"/>
    <row r="589" s="32" customFormat="1" ht="12.75" customHeight="1" x14ac:dyDescent="0.2"/>
    <row r="590" s="32" customFormat="1" ht="12.75" customHeight="1" x14ac:dyDescent="0.2"/>
    <row r="591" s="32" customFormat="1" ht="12.75" customHeight="1" x14ac:dyDescent="0.2"/>
    <row r="592" s="32" customFormat="1" ht="12.75" customHeight="1" x14ac:dyDescent="0.2"/>
    <row r="593" s="32" customFormat="1" ht="12.75" customHeight="1" x14ac:dyDescent="0.2"/>
    <row r="594" s="32" customFormat="1" ht="12.75" customHeight="1" x14ac:dyDescent="0.2"/>
    <row r="595" s="32" customFormat="1" ht="12.75" customHeight="1" x14ac:dyDescent="0.2"/>
    <row r="596" s="32" customFormat="1" ht="12.75" customHeight="1" x14ac:dyDescent="0.2"/>
    <row r="597" s="32" customFormat="1" ht="12.75" customHeight="1" x14ac:dyDescent="0.2"/>
    <row r="598" s="32" customFormat="1" ht="12.75" customHeight="1" x14ac:dyDescent="0.2"/>
    <row r="599" s="32" customFormat="1" ht="12.75" customHeight="1" x14ac:dyDescent="0.2"/>
    <row r="600" s="32" customFormat="1" ht="12.75" customHeight="1" x14ac:dyDescent="0.2"/>
    <row r="601" s="32" customFormat="1" ht="12.75" customHeight="1" x14ac:dyDescent="0.2"/>
    <row r="602" s="32" customFormat="1" ht="12.75" customHeight="1" x14ac:dyDescent="0.2"/>
    <row r="603" s="32" customFormat="1" ht="12.75" customHeight="1" x14ac:dyDescent="0.2"/>
    <row r="604" s="32" customFormat="1" ht="12.75" customHeight="1" x14ac:dyDescent="0.2"/>
    <row r="605" s="32" customFormat="1" ht="12.75" customHeight="1" x14ac:dyDescent="0.2"/>
    <row r="606" s="32" customFormat="1" ht="12.75" customHeight="1" x14ac:dyDescent="0.2"/>
    <row r="607" s="32" customFormat="1" ht="12.75" customHeight="1" x14ac:dyDescent="0.2"/>
    <row r="608" s="32" customFormat="1" ht="12.75" customHeight="1" x14ac:dyDescent="0.2"/>
    <row r="609" s="32" customFormat="1" ht="12.75" customHeight="1" x14ac:dyDescent="0.2"/>
    <row r="610" s="32" customFormat="1" ht="12.75" customHeight="1" x14ac:dyDescent="0.2"/>
    <row r="611" s="32" customFormat="1" ht="12.75" customHeight="1" x14ac:dyDescent="0.2"/>
    <row r="612" s="32" customFormat="1" ht="12.75" customHeight="1" x14ac:dyDescent="0.2"/>
    <row r="613" s="32" customFormat="1" ht="12.75" customHeight="1" x14ac:dyDescent="0.2"/>
    <row r="614" s="32" customFormat="1" ht="12.75" customHeight="1" x14ac:dyDescent="0.2"/>
    <row r="615" s="32" customFormat="1" ht="12.75" customHeight="1" x14ac:dyDescent="0.2"/>
    <row r="616" s="32" customFormat="1" ht="12.75" customHeight="1" x14ac:dyDescent="0.2"/>
    <row r="617" s="32" customFormat="1" ht="12.75" customHeight="1" x14ac:dyDescent="0.2"/>
    <row r="618" s="32" customFormat="1" ht="12.75" customHeight="1" x14ac:dyDescent="0.2"/>
    <row r="619" s="32" customFormat="1" ht="12.75" customHeight="1" x14ac:dyDescent="0.2"/>
    <row r="620" s="32" customFormat="1" ht="12.75" customHeight="1" x14ac:dyDescent="0.2"/>
    <row r="621" s="32" customFormat="1" ht="12.75" customHeight="1" x14ac:dyDescent="0.2"/>
    <row r="622" s="32" customFormat="1" ht="12.75" customHeight="1" x14ac:dyDescent="0.2"/>
    <row r="623" s="32" customFormat="1" ht="12.75" customHeight="1" x14ac:dyDescent="0.2"/>
    <row r="624" s="32" customFormat="1" ht="12.75" customHeight="1" x14ac:dyDescent="0.2"/>
    <row r="625" s="32" customFormat="1" ht="12.75" customHeight="1" x14ac:dyDescent="0.2"/>
    <row r="626" s="32" customFormat="1" ht="12.75" customHeight="1" x14ac:dyDescent="0.2"/>
    <row r="627" s="32" customFormat="1" ht="12.75" customHeight="1" x14ac:dyDescent="0.2"/>
    <row r="628" s="32" customFormat="1" ht="12.75" customHeight="1" x14ac:dyDescent="0.2"/>
    <row r="629" s="32" customFormat="1" ht="12.75" customHeight="1" x14ac:dyDescent="0.2"/>
    <row r="630" s="32" customFormat="1" ht="12.75" customHeight="1" x14ac:dyDescent="0.2"/>
    <row r="631" s="32" customFormat="1" ht="12.75" customHeight="1" x14ac:dyDescent="0.2"/>
    <row r="632" s="32" customFormat="1" ht="12.75" customHeight="1" x14ac:dyDescent="0.2"/>
    <row r="633" s="32" customFormat="1" ht="12.75" customHeight="1" x14ac:dyDescent="0.2"/>
    <row r="634" s="32" customFormat="1" ht="12.75" customHeight="1" x14ac:dyDescent="0.2"/>
    <row r="635" s="32" customFormat="1" ht="12.75" customHeight="1" x14ac:dyDescent="0.2"/>
    <row r="636" s="32" customFormat="1" ht="12.75" customHeight="1" x14ac:dyDescent="0.2"/>
    <row r="637" s="32" customFormat="1" ht="12.75" customHeight="1" x14ac:dyDescent="0.2"/>
    <row r="638" s="32" customFormat="1" ht="12.75" customHeight="1" x14ac:dyDescent="0.2"/>
    <row r="639" s="32" customFormat="1" ht="12.75" customHeight="1" x14ac:dyDescent="0.2"/>
    <row r="640" s="32" customFormat="1" ht="12.75" customHeight="1" x14ac:dyDescent="0.2"/>
    <row r="641" s="32" customFormat="1" ht="12.75" customHeight="1" x14ac:dyDescent="0.2"/>
    <row r="642" s="32" customFormat="1" ht="12.75" customHeight="1" x14ac:dyDescent="0.2"/>
    <row r="643" s="32" customFormat="1" ht="12.75" customHeight="1" x14ac:dyDescent="0.2"/>
    <row r="644" s="32" customFormat="1" ht="12.75" customHeight="1" x14ac:dyDescent="0.2"/>
    <row r="645" s="32" customFormat="1" ht="12.75" customHeight="1" x14ac:dyDescent="0.2"/>
    <row r="646" s="32" customFormat="1" ht="12.75" customHeight="1" x14ac:dyDescent="0.2"/>
    <row r="647" s="32" customFormat="1" ht="12.75" customHeight="1" x14ac:dyDescent="0.2"/>
    <row r="648" s="32" customFormat="1" ht="12.75" customHeight="1" x14ac:dyDescent="0.2"/>
    <row r="649" s="32" customFormat="1" ht="12.75" customHeight="1" x14ac:dyDescent="0.2"/>
    <row r="650" s="32" customFormat="1" ht="12.75" customHeight="1" x14ac:dyDescent="0.2"/>
    <row r="651" s="32" customFormat="1" ht="12.75" customHeight="1" x14ac:dyDescent="0.2"/>
    <row r="652" s="32" customFormat="1" ht="12.75" customHeight="1" x14ac:dyDescent="0.2"/>
    <row r="653" s="32" customFormat="1" ht="12.75" customHeight="1" x14ac:dyDescent="0.2"/>
    <row r="654" s="32" customFormat="1" ht="12.75" customHeight="1" x14ac:dyDescent="0.2"/>
    <row r="655" s="32" customFormat="1" ht="12.75" customHeight="1" x14ac:dyDescent="0.2"/>
    <row r="656" s="32" customFormat="1" ht="12.75" customHeight="1" x14ac:dyDescent="0.2"/>
    <row r="657" s="32" customFormat="1" ht="12.75" customHeight="1" x14ac:dyDescent="0.2"/>
    <row r="658" s="32" customFormat="1" ht="12.75" customHeight="1" x14ac:dyDescent="0.2"/>
    <row r="659" s="32" customFormat="1" ht="12.75" customHeight="1" x14ac:dyDescent="0.2"/>
    <row r="660" s="32" customFormat="1" ht="12.75" customHeight="1" x14ac:dyDescent="0.2"/>
    <row r="661" s="32" customFormat="1" ht="12.75" customHeight="1" x14ac:dyDescent="0.2"/>
    <row r="662" s="32" customFormat="1" ht="12.75" customHeight="1" x14ac:dyDescent="0.2"/>
    <row r="663" s="32" customFormat="1" ht="12.75" customHeight="1" x14ac:dyDescent="0.2"/>
    <row r="664" s="32" customFormat="1" ht="12.75" customHeight="1" x14ac:dyDescent="0.2"/>
    <row r="665" s="32" customFormat="1" ht="12.75" customHeight="1" x14ac:dyDescent="0.2"/>
    <row r="666" s="32" customFormat="1" ht="12.75" customHeight="1" x14ac:dyDescent="0.2"/>
    <row r="667" s="32" customFormat="1" ht="12.75" customHeight="1" x14ac:dyDescent="0.2"/>
    <row r="668" s="32" customFormat="1" ht="12.75" customHeight="1" x14ac:dyDescent="0.2"/>
    <row r="669" s="32" customFormat="1" ht="12.75" customHeight="1" x14ac:dyDescent="0.2"/>
    <row r="670" s="32" customFormat="1" ht="12.75" customHeight="1" x14ac:dyDescent="0.2"/>
    <row r="671" s="32" customFormat="1" ht="12.75" customHeight="1" x14ac:dyDescent="0.2"/>
    <row r="672" s="32" customFormat="1" ht="12.75" customHeight="1" x14ac:dyDescent="0.2"/>
    <row r="673" s="32" customFormat="1" ht="12.75" customHeight="1" x14ac:dyDescent="0.2"/>
    <row r="674" s="32" customFormat="1" ht="12.75" customHeight="1" x14ac:dyDescent="0.2"/>
    <row r="675" s="32" customFormat="1" ht="12.75" customHeight="1" x14ac:dyDescent="0.2"/>
    <row r="676" s="32" customFormat="1" ht="12.75" customHeight="1" x14ac:dyDescent="0.2"/>
    <row r="677" s="32" customFormat="1" ht="12.75" customHeight="1" x14ac:dyDescent="0.2"/>
    <row r="678" s="32" customFormat="1" ht="12.75" customHeight="1" x14ac:dyDescent="0.2"/>
    <row r="679" s="32" customFormat="1" ht="12.75" customHeight="1" x14ac:dyDescent="0.2"/>
    <row r="680" s="32" customFormat="1" ht="12.75" customHeight="1" x14ac:dyDescent="0.2"/>
    <row r="681" s="32" customFormat="1" ht="12.75" customHeight="1" x14ac:dyDescent="0.2"/>
    <row r="682" s="32" customFormat="1" ht="12.75" customHeight="1" x14ac:dyDescent="0.2"/>
    <row r="683" s="32" customFormat="1" ht="12.75" customHeight="1" x14ac:dyDescent="0.2"/>
    <row r="684" s="32" customFormat="1" ht="12.75" customHeight="1" x14ac:dyDescent="0.2"/>
    <row r="685" s="32" customFormat="1" ht="12.75" customHeight="1" x14ac:dyDescent="0.2"/>
    <row r="686" s="32" customFormat="1" ht="12.75" customHeight="1" x14ac:dyDescent="0.2"/>
    <row r="687" s="32" customFormat="1" ht="12.75" customHeight="1" x14ac:dyDescent="0.2"/>
    <row r="688" s="32" customFormat="1" ht="12.75" customHeight="1" x14ac:dyDescent="0.2"/>
    <row r="689" s="32" customFormat="1" ht="12.75" customHeight="1" x14ac:dyDescent="0.2"/>
    <row r="690" s="32" customFormat="1" ht="12.75" customHeight="1" x14ac:dyDescent="0.2"/>
    <row r="691" s="32" customFormat="1" ht="12.75" customHeight="1" x14ac:dyDescent="0.2"/>
    <row r="692" s="32" customFormat="1" ht="12.75" customHeight="1" x14ac:dyDescent="0.2"/>
    <row r="693" s="32" customFormat="1" ht="12.75" customHeight="1" x14ac:dyDescent="0.2"/>
    <row r="694" s="32" customFormat="1" ht="12.75" customHeight="1" x14ac:dyDescent="0.2"/>
    <row r="695" s="32" customFormat="1" ht="12.75" customHeight="1" x14ac:dyDescent="0.2"/>
    <row r="696" s="32" customFormat="1" ht="12.75" customHeight="1" x14ac:dyDescent="0.2"/>
    <row r="697" s="32" customFormat="1" ht="12.75" customHeight="1" x14ac:dyDescent="0.2"/>
    <row r="698" s="32" customFormat="1" ht="12.75" customHeight="1" x14ac:dyDescent="0.2"/>
    <row r="699" s="32" customFormat="1" ht="12.75" customHeight="1" x14ac:dyDescent="0.2"/>
    <row r="700" s="32" customFormat="1" ht="12.75" customHeight="1" x14ac:dyDescent="0.2"/>
    <row r="701" s="32" customFormat="1" ht="12.75" customHeight="1" x14ac:dyDescent="0.2"/>
    <row r="702" s="32" customFormat="1" ht="12.75" customHeight="1" x14ac:dyDescent="0.2"/>
    <row r="703" s="32" customFormat="1" ht="12.75" customHeight="1" x14ac:dyDescent="0.2"/>
    <row r="704" s="32" customFormat="1" ht="12.75" customHeight="1" x14ac:dyDescent="0.2"/>
    <row r="705" s="32" customFormat="1" ht="12.75" customHeight="1" x14ac:dyDescent="0.2"/>
    <row r="706" s="32" customFormat="1" ht="12.75" customHeight="1" x14ac:dyDescent="0.2"/>
    <row r="707" s="32" customFormat="1" ht="12.75" customHeight="1" x14ac:dyDescent="0.2"/>
    <row r="708" s="32" customFormat="1" ht="12.75" customHeight="1" x14ac:dyDescent="0.2"/>
    <row r="709" s="32" customFormat="1" ht="12.75" customHeight="1" x14ac:dyDescent="0.2"/>
    <row r="710" s="32" customFormat="1" ht="12.75" customHeight="1" x14ac:dyDescent="0.2"/>
    <row r="711" s="32" customFormat="1" ht="12.75" customHeight="1" x14ac:dyDescent="0.2"/>
    <row r="712" s="32" customFormat="1" ht="12.75" customHeight="1" x14ac:dyDescent="0.2"/>
    <row r="713" s="32" customFormat="1" ht="12.75" customHeight="1" x14ac:dyDescent="0.2"/>
    <row r="714" s="32" customFormat="1" ht="12.75" customHeight="1" x14ac:dyDescent="0.2"/>
    <row r="715" s="32" customFormat="1" ht="12.75" customHeight="1" x14ac:dyDescent="0.2"/>
    <row r="716" s="32" customFormat="1" ht="12.75" customHeight="1" x14ac:dyDescent="0.2"/>
    <row r="717" s="32" customFormat="1" ht="12.75" customHeight="1" x14ac:dyDescent="0.2"/>
    <row r="718" s="32" customFormat="1" ht="12.75" customHeight="1" x14ac:dyDescent="0.2"/>
    <row r="719" s="32" customFormat="1" ht="12.75" customHeight="1" x14ac:dyDescent="0.2"/>
    <row r="720" s="32" customFormat="1" ht="12.75" customHeight="1" x14ac:dyDescent="0.2"/>
    <row r="721" s="32" customFormat="1" ht="12.75" customHeight="1" x14ac:dyDescent="0.2"/>
    <row r="722" s="32" customFormat="1" ht="12.75" customHeight="1" x14ac:dyDescent="0.2"/>
    <row r="723" s="32" customFormat="1" ht="12.75" customHeight="1" x14ac:dyDescent="0.2"/>
    <row r="724" s="32" customFormat="1" ht="12.75" customHeight="1" x14ac:dyDescent="0.2"/>
    <row r="725" s="32" customFormat="1" ht="12.75" customHeight="1" x14ac:dyDescent="0.2"/>
    <row r="726" s="32" customFormat="1" ht="12.75" customHeight="1" x14ac:dyDescent="0.2"/>
    <row r="727" s="32" customFormat="1" ht="12.75" customHeight="1" x14ac:dyDescent="0.2"/>
    <row r="728" s="32" customFormat="1" ht="12.75" customHeight="1" x14ac:dyDescent="0.2"/>
    <row r="729" s="32" customFormat="1" ht="12.75" customHeight="1" x14ac:dyDescent="0.2"/>
    <row r="730" s="32" customFormat="1" ht="12.75" customHeight="1" x14ac:dyDescent="0.2"/>
    <row r="731" s="32" customFormat="1" ht="12.75" customHeight="1" x14ac:dyDescent="0.2"/>
    <row r="732" s="32" customFormat="1" ht="12.75" customHeight="1" x14ac:dyDescent="0.2"/>
    <row r="733" s="32" customFormat="1" ht="12.75" customHeight="1" x14ac:dyDescent="0.2"/>
    <row r="734" s="32" customFormat="1" ht="12.75" customHeight="1" x14ac:dyDescent="0.2"/>
    <row r="735" s="32" customFormat="1" ht="12.75" customHeight="1" x14ac:dyDescent="0.2"/>
    <row r="736" s="32" customFormat="1" ht="12.75" customHeight="1" x14ac:dyDescent="0.2"/>
    <row r="737" s="32" customFormat="1" ht="12.75" customHeight="1" x14ac:dyDescent="0.2"/>
    <row r="738" s="32" customFormat="1" ht="12.75" customHeight="1" x14ac:dyDescent="0.2"/>
    <row r="739" s="32" customFormat="1" ht="12.75" customHeight="1" x14ac:dyDescent="0.2"/>
    <row r="740" s="32" customFormat="1" ht="12.75" customHeight="1" x14ac:dyDescent="0.2"/>
    <row r="741" s="32" customFormat="1" ht="12.75" customHeight="1" x14ac:dyDescent="0.2"/>
    <row r="742" s="32" customFormat="1" ht="12.75" customHeight="1" x14ac:dyDescent="0.2"/>
    <row r="743" s="32" customFormat="1" ht="12.75" customHeight="1" x14ac:dyDescent="0.2"/>
    <row r="744" s="32" customFormat="1" ht="12.75" customHeight="1" x14ac:dyDescent="0.2"/>
    <row r="745" s="32" customFormat="1" ht="12.75" customHeight="1" x14ac:dyDescent="0.2"/>
    <row r="746" s="32" customFormat="1" ht="12.75" customHeight="1" x14ac:dyDescent="0.2"/>
    <row r="747" s="32" customFormat="1" ht="12.75" customHeight="1" x14ac:dyDescent="0.2"/>
    <row r="748" s="32" customFormat="1" ht="12.75" customHeight="1" x14ac:dyDescent="0.2"/>
    <row r="749" s="32" customFormat="1" ht="12.75" customHeight="1" x14ac:dyDescent="0.2"/>
    <row r="750" s="32" customFormat="1" ht="12.75" customHeight="1" x14ac:dyDescent="0.2"/>
    <row r="751" s="32" customFormat="1" ht="12.75" customHeight="1" x14ac:dyDescent="0.2"/>
    <row r="752" s="32" customFormat="1" ht="12.75" customHeight="1" x14ac:dyDescent="0.2"/>
    <row r="753" s="32" customFormat="1" ht="12.75" customHeight="1" x14ac:dyDescent="0.2"/>
    <row r="754" s="32" customFormat="1" ht="12.75" customHeight="1" x14ac:dyDescent="0.2"/>
    <row r="755" s="32" customFormat="1" ht="12.75" customHeight="1" x14ac:dyDescent="0.2"/>
    <row r="756" s="32" customFormat="1" ht="12.75" customHeight="1" x14ac:dyDescent="0.2"/>
    <row r="757" s="32" customFormat="1" ht="12.75" customHeight="1" x14ac:dyDescent="0.2"/>
    <row r="758" s="32" customFormat="1" ht="12.75" customHeight="1" x14ac:dyDescent="0.2"/>
    <row r="759" s="32" customFormat="1" ht="12.75" customHeight="1" x14ac:dyDescent="0.2"/>
    <row r="760" s="32" customFormat="1" ht="12.75" customHeight="1" x14ac:dyDescent="0.2"/>
    <row r="761" s="32" customFormat="1" ht="12.75" customHeight="1" x14ac:dyDescent="0.2"/>
    <row r="762" s="32" customFormat="1" ht="12.75" customHeight="1" x14ac:dyDescent="0.2"/>
    <row r="763" s="32" customFormat="1" ht="12.75" customHeight="1" x14ac:dyDescent="0.2"/>
    <row r="764" s="32" customFormat="1" ht="12.75" customHeight="1" x14ac:dyDescent="0.2"/>
    <row r="765" s="32" customFormat="1" ht="12.75" customHeight="1" x14ac:dyDescent="0.2"/>
    <row r="766" s="32" customFormat="1" ht="12.75" customHeight="1" x14ac:dyDescent="0.2"/>
    <row r="767" s="32" customFormat="1" ht="12.75" customHeight="1" x14ac:dyDescent="0.2"/>
    <row r="768" s="32" customFormat="1" ht="12.75" customHeight="1" x14ac:dyDescent="0.2"/>
    <row r="769" s="32" customFormat="1" ht="12.75" customHeight="1" x14ac:dyDescent="0.2"/>
    <row r="770" s="32" customFormat="1" ht="12.75" customHeight="1" x14ac:dyDescent="0.2"/>
    <row r="771" s="32" customFormat="1" ht="12.75" customHeight="1" x14ac:dyDescent="0.2"/>
    <row r="772" s="32" customFormat="1" ht="12.75" customHeight="1" x14ac:dyDescent="0.2"/>
    <row r="773" s="32" customFormat="1" ht="12.75" customHeight="1" x14ac:dyDescent="0.2"/>
    <row r="774" s="32" customFormat="1" ht="12.75" customHeight="1" x14ac:dyDescent="0.2"/>
    <row r="775" s="32" customFormat="1" ht="12.75" customHeight="1" x14ac:dyDescent="0.2"/>
    <row r="776" s="32" customFormat="1" ht="12.75" customHeight="1" x14ac:dyDescent="0.2"/>
    <row r="777" s="32" customFormat="1" ht="12.75" customHeight="1" x14ac:dyDescent="0.2"/>
    <row r="778" s="32" customFormat="1" ht="12.75" customHeight="1" x14ac:dyDescent="0.2"/>
    <row r="779" s="32" customFormat="1" ht="12.75" customHeight="1" x14ac:dyDescent="0.2"/>
    <row r="780" s="32" customFormat="1" ht="12.75" customHeight="1" x14ac:dyDescent="0.2"/>
    <row r="781" s="32" customFormat="1" ht="12.75" customHeight="1" x14ac:dyDescent="0.2"/>
    <row r="782" s="32" customFormat="1" ht="12.75" customHeight="1" x14ac:dyDescent="0.2"/>
    <row r="783" s="32" customFormat="1" ht="12.75" customHeight="1" x14ac:dyDescent="0.2"/>
    <row r="784" s="32" customFormat="1" ht="12.75" customHeight="1" x14ac:dyDescent="0.2"/>
    <row r="785" s="32" customFormat="1" ht="12.75" customHeight="1" x14ac:dyDescent="0.2"/>
    <row r="786" s="32" customFormat="1" ht="12.75" customHeight="1" x14ac:dyDescent="0.2"/>
    <row r="787" s="32" customFormat="1" ht="12.75" customHeight="1" x14ac:dyDescent="0.2"/>
    <row r="788" s="32" customFormat="1" ht="12.75" customHeight="1" x14ac:dyDescent="0.2"/>
    <row r="789" s="32" customFormat="1" ht="12.75" customHeight="1" x14ac:dyDescent="0.2"/>
    <row r="790" s="32" customFormat="1" ht="12.75" customHeight="1" x14ac:dyDescent="0.2"/>
    <row r="791" s="32" customFormat="1" ht="12.75" customHeight="1" x14ac:dyDescent="0.2"/>
    <row r="792" s="32" customFormat="1" ht="12.75" customHeight="1" x14ac:dyDescent="0.2"/>
    <row r="793" s="32" customFormat="1" ht="12.75" customHeight="1" x14ac:dyDescent="0.2"/>
    <row r="794" s="32" customFormat="1" ht="12.75" customHeight="1" x14ac:dyDescent="0.2"/>
    <row r="795" s="32" customFormat="1" ht="12.75" customHeight="1" x14ac:dyDescent="0.2"/>
    <row r="796" s="32" customFormat="1" ht="12.75" customHeight="1" x14ac:dyDescent="0.2"/>
    <row r="797" s="32" customFormat="1" ht="12.75" customHeight="1" x14ac:dyDescent="0.2"/>
    <row r="798" s="32" customFormat="1" ht="12.75" customHeight="1" x14ac:dyDescent="0.2"/>
    <row r="799" s="32" customFormat="1" ht="12.75" customHeight="1" x14ac:dyDescent="0.2"/>
    <row r="800" s="32" customFormat="1" ht="12.75" customHeight="1" x14ac:dyDescent="0.2"/>
    <row r="801" s="32" customFormat="1" ht="12.75" customHeight="1" x14ac:dyDescent="0.2"/>
    <row r="802" s="32" customFormat="1" ht="12.75" customHeight="1" x14ac:dyDescent="0.2"/>
    <row r="803" s="32" customFormat="1" ht="12.75" customHeight="1" x14ac:dyDescent="0.2"/>
    <row r="804" s="32" customFormat="1" ht="12.75" customHeight="1" x14ac:dyDescent="0.2"/>
    <row r="805" s="32" customFormat="1" ht="12.75" customHeight="1" x14ac:dyDescent="0.2"/>
    <row r="806" s="32" customFormat="1" ht="12.75" customHeight="1" x14ac:dyDescent="0.2"/>
    <row r="807" s="32" customFormat="1" ht="12.75" customHeight="1" x14ac:dyDescent="0.2"/>
    <row r="808" s="32" customFormat="1" ht="12.75" customHeight="1" x14ac:dyDescent="0.2"/>
    <row r="809" s="32" customFormat="1" ht="12.75" customHeight="1" x14ac:dyDescent="0.2"/>
    <row r="810" s="32" customFormat="1" ht="12.75" customHeight="1" x14ac:dyDescent="0.2"/>
    <row r="811" s="32" customFormat="1" ht="12.75" customHeight="1" x14ac:dyDescent="0.2"/>
    <row r="812" s="32" customFormat="1" ht="12.75" customHeight="1" x14ac:dyDescent="0.2"/>
    <row r="813" s="32" customFormat="1" ht="12.75" customHeight="1" x14ac:dyDescent="0.2"/>
    <row r="814" s="32" customFormat="1" ht="12.75" customHeight="1" x14ac:dyDescent="0.2"/>
    <row r="815" s="32" customFormat="1" ht="12.75" customHeight="1" x14ac:dyDescent="0.2"/>
    <row r="816" s="32" customFormat="1" ht="12.75" customHeight="1" x14ac:dyDescent="0.2"/>
    <row r="817" s="32" customFormat="1" ht="12.75" customHeight="1" x14ac:dyDescent="0.2"/>
    <row r="818" s="32" customFormat="1" ht="12.75" customHeight="1" x14ac:dyDescent="0.2"/>
    <row r="819" s="32" customFormat="1" ht="12.75" customHeight="1" x14ac:dyDescent="0.2"/>
    <row r="820" s="32" customFormat="1" ht="12.75" customHeight="1" x14ac:dyDescent="0.2"/>
    <row r="821" s="32" customFormat="1" ht="12.75" customHeight="1" x14ac:dyDescent="0.2"/>
    <row r="822" s="32" customFormat="1" ht="12.75" customHeight="1" x14ac:dyDescent="0.2"/>
    <row r="823" s="32" customFormat="1" ht="12.75" customHeight="1" x14ac:dyDescent="0.2"/>
    <row r="824" s="32" customFormat="1" ht="12.75" customHeight="1" x14ac:dyDescent="0.2"/>
    <row r="825" s="32" customFormat="1" ht="12.75" customHeight="1" x14ac:dyDescent="0.2"/>
    <row r="826" s="32" customFormat="1" ht="12.75" customHeight="1" x14ac:dyDescent="0.2"/>
    <row r="827" s="32" customFormat="1" ht="12.75" customHeight="1" x14ac:dyDescent="0.2"/>
    <row r="828" s="32" customFormat="1" ht="12.75" customHeight="1" x14ac:dyDescent="0.2"/>
    <row r="829" s="32" customFormat="1" ht="12.75" customHeight="1" x14ac:dyDescent="0.2"/>
    <row r="830" s="32" customFormat="1" ht="12.75" customHeight="1" x14ac:dyDescent="0.2"/>
    <row r="831" s="32" customFormat="1" ht="12.75" customHeight="1" x14ac:dyDescent="0.2"/>
    <row r="832" s="32" customFormat="1" ht="12.75" customHeight="1" x14ac:dyDescent="0.2"/>
    <row r="833" s="32" customFormat="1" ht="12.75" customHeight="1" x14ac:dyDescent="0.2"/>
    <row r="834" s="32" customFormat="1" ht="12.75" customHeight="1" x14ac:dyDescent="0.2"/>
    <row r="835" s="32" customFormat="1" ht="12.75" customHeight="1" x14ac:dyDescent="0.2"/>
    <row r="836" s="32" customFormat="1" ht="12.75" customHeight="1" x14ac:dyDescent="0.2"/>
    <row r="837" s="32" customFormat="1" ht="12.75" customHeight="1" x14ac:dyDescent="0.2"/>
    <row r="838" s="32" customFormat="1" ht="12.75" customHeight="1" x14ac:dyDescent="0.2"/>
    <row r="839" s="32" customFormat="1" ht="12.75" customHeight="1" x14ac:dyDescent="0.2"/>
    <row r="840" s="32" customFormat="1" ht="12.75" customHeight="1" x14ac:dyDescent="0.2"/>
    <row r="841" s="32" customFormat="1" ht="12.75" customHeight="1" x14ac:dyDescent="0.2"/>
    <row r="842" s="32" customFormat="1" ht="12.75" customHeight="1" x14ac:dyDescent="0.2"/>
    <row r="843" s="32" customFormat="1" ht="12.75" customHeight="1" x14ac:dyDescent="0.2"/>
    <row r="844" s="32" customFormat="1" ht="12.75" customHeight="1" x14ac:dyDescent="0.2"/>
    <row r="845" s="32" customFormat="1" ht="12.75" customHeight="1" x14ac:dyDescent="0.2"/>
    <row r="846" s="32" customFormat="1" ht="12.75" customHeight="1" x14ac:dyDescent="0.2"/>
    <row r="847" s="32" customFormat="1" ht="12.75" customHeight="1" x14ac:dyDescent="0.2"/>
    <row r="848" s="32" customFormat="1" ht="12.75" customHeight="1" x14ac:dyDescent="0.2"/>
    <row r="849" s="32" customFormat="1" ht="12.75" customHeight="1" x14ac:dyDescent="0.2"/>
    <row r="850" s="32" customFormat="1" ht="12.75" customHeight="1" x14ac:dyDescent="0.2"/>
    <row r="851" s="32" customFormat="1" ht="12.75" customHeight="1" x14ac:dyDescent="0.2"/>
    <row r="852" s="32" customFormat="1" ht="12.75" customHeight="1" x14ac:dyDescent="0.2"/>
    <row r="853" s="32" customFormat="1" ht="12.75" customHeight="1" x14ac:dyDescent="0.2"/>
    <row r="854" s="32" customFormat="1" ht="12.75" customHeight="1" x14ac:dyDescent="0.2"/>
    <row r="855" s="32" customFormat="1" ht="12.75" customHeight="1" x14ac:dyDescent="0.2"/>
    <row r="856" s="32" customFormat="1" ht="12.75" customHeight="1" x14ac:dyDescent="0.2"/>
    <row r="857" s="32" customFormat="1" ht="12.75" customHeight="1" x14ac:dyDescent="0.2"/>
    <row r="858" s="32" customFormat="1" ht="12.75" customHeight="1" x14ac:dyDescent="0.2"/>
    <row r="859" s="32" customFormat="1" ht="12.75" customHeight="1" x14ac:dyDescent="0.2"/>
    <row r="860" s="32" customFormat="1" ht="12.75" customHeight="1" x14ac:dyDescent="0.2"/>
    <row r="861" s="32" customFormat="1" ht="12.75" customHeight="1" x14ac:dyDescent="0.2"/>
    <row r="862" s="32" customFormat="1" ht="12.75" customHeight="1" x14ac:dyDescent="0.2"/>
    <row r="863" s="32" customFormat="1" ht="12.75" customHeight="1" x14ac:dyDescent="0.2"/>
    <row r="864" s="32" customFormat="1" ht="12.75" customHeight="1" x14ac:dyDescent="0.2"/>
    <row r="865" s="32" customFormat="1" ht="12.75" customHeight="1" x14ac:dyDescent="0.2"/>
    <row r="866" s="32" customFormat="1" ht="12.75" customHeight="1" x14ac:dyDescent="0.2"/>
    <row r="867" s="32" customFormat="1" ht="12.75" customHeight="1" x14ac:dyDescent="0.2"/>
    <row r="868" s="32" customFormat="1" ht="12.75" customHeight="1" x14ac:dyDescent="0.2"/>
    <row r="869" s="32" customFormat="1" ht="12.75" customHeight="1" x14ac:dyDescent="0.2"/>
    <row r="870" s="32" customFormat="1" ht="12.75" customHeight="1" x14ac:dyDescent="0.2"/>
    <row r="871" s="32" customFormat="1" ht="12.75" customHeight="1" x14ac:dyDescent="0.2"/>
    <row r="872" s="32" customFormat="1" ht="12.75" customHeight="1" x14ac:dyDescent="0.2"/>
    <row r="873" s="32" customFormat="1" ht="12.75" customHeight="1" x14ac:dyDescent="0.2"/>
    <row r="874" s="32" customFormat="1" ht="12.75" customHeight="1" x14ac:dyDescent="0.2"/>
    <row r="875" s="32" customFormat="1" ht="12.75" customHeight="1" x14ac:dyDescent="0.2"/>
    <row r="876" s="32" customFormat="1" ht="12.75" customHeight="1" x14ac:dyDescent="0.2"/>
    <row r="877" s="32" customFormat="1" ht="12.75" customHeight="1" x14ac:dyDescent="0.2"/>
    <row r="878" s="32" customFormat="1" ht="12.75" customHeight="1" x14ac:dyDescent="0.2"/>
    <row r="879" s="32" customFormat="1" ht="12.75" customHeight="1" x14ac:dyDescent="0.2"/>
    <row r="880" s="32" customFormat="1" ht="12.75" customHeight="1" x14ac:dyDescent="0.2"/>
    <row r="881" s="32" customFormat="1" ht="12.75" customHeight="1" x14ac:dyDescent="0.2"/>
    <row r="882" s="32" customFormat="1" ht="12.75" customHeight="1" x14ac:dyDescent="0.2"/>
    <row r="883" s="32" customFormat="1" ht="12.75" customHeight="1" x14ac:dyDescent="0.2"/>
    <row r="884" s="32" customFormat="1" ht="12.75" customHeight="1" x14ac:dyDescent="0.2"/>
    <row r="885" s="32" customFormat="1" ht="12.75" customHeight="1" x14ac:dyDescent="0.2"/>
    <row r="886" s="32" customFormat="1" ht="12.75" customHeight="1" x14ac:dyDescent="0.2"/>
    <row r="887" s="32" customFormat="1" ht="12.75" customHeight="1" x14ac:dyDescent="0.2"/>
    <row r="888" s="32" customFormat="1" ht="12.75" customHeight="1" x14ac:dyDescent="0.2"/>
    <row r="889" s="32" customFormat="1" ht="12.75" customHeight="1" x14ac:dyDescent="0.2"/>
    <row r="890" s="32" customFormat="1" ht="12.75" customHeight="1" x14ac:dyDescent="0.2"/>
    <row r="891" s="32" customFormat="1" ht="12.75" customHeight="1" x14ac:dyDescent="0.2"/>
    <row r="892" s="32" customFormat="1" ht="12.75" customHeight="1" x14ac:dyDescent="0.2"/>
    <row r="893" s="32" customFormat="1" ht="12.75" customHeight="1" x14ac:dyDescent="0.2"/>
    <row r="894" s="32" customFormat="1" ht="12.75" customHeight="1" x14ac:dyDescent="0.2"/>
    <row r="895" s="32" customFormat="1" ht="12.75" customHeight="1" x14ac:dyDescent="0.2"/>
    <row r="896" s="32" customFormat="1" ht="12.75" customHeight="1" x14ac:dyDescent="0.2"/>
    <row r="897" s="32" customFormat="1" ht="12.75" customHeight="1" x14ac:dyDescent="0.2"/>
    <row r="898" s="32" customFormat="1" ht="12.75" customHeight="1" x14ac:dyDescent="0.2"/>
    <row r="899" s="32" customFormat="1" ht="12.75" customHeight="1" x14ac:dyDescent="0.2"/>
    <row r="900" s="32" customFormat="1" ht="12.75" customHeight="1" x14ac:dyDescent="0.2"/>
    <row r="901" s="32" customFormat="1" ht="12.75" customHeight="1" x14ac:dyDescent="0.2"/>
    <row r="902" s="32" customFormat="1" ht="12.75" customHeight="1" x14ac:dyDescent="0.2"/>
    <row r="903" s="32" customFormat="1" ht="12.75" customHeight="1" x14ac:dyDescent="0.2"/>
    <row r="904" s="32" customFormat="1" ht="12.75" customHeight="1" x14ac:dyDescent="0.2"/>
    <row r="905" s="32" customFormat="1" ht="12.75" customHeight="1" x14ac:dyDescent="0.2"/>
    <row r="906" s="32" customFormat="1" ht="12.75" customHeight="1" x14ac:dyDescent="0.2"/>
    <row r="907" s="32" customFormat="1" ht="12.75" customHeight="1" x14ac:dyDescent="0.2"/>
    <row r="908" s="32" customFormat="1" ht="12.75" customHeight="1" x14ac:dyDescent="0.2"/>
    <row r="909" s="32" customFormat="1" ht="12.75" customHeight="1" x14ac:dyDescent="0.2"/>
    <row r="910" s="32" customFormat="1" ht="12.75" customHeight="1" x14ac:dyDescent="0.2"/>
    <row r="911" s="32" customFormat="1" ht="12.75" customHeight="1" x14ac:dyDescent="0.2"/>
    <row r="912" s="32" customFormat="1" ht="12.75" customHeight="1" x14ac:dyDescent="0.2"/>
    <row r="913" s="32" customFormat="1" ht="12.75" customHeight="1" x14ac:dyDescent="0.2"/>
    <row r="914" s="32" customFormat="1" ht="12.75" customHeight="1" x14ac:dyDescent="0.2"/>
    <row r="915" s="32" customFormat="1" ht="12.75" customHeight="1" x14ac:dyDescent="0.2"/>
    <row r="916" s="32" customFormat="1" ht="12.75" customHeight="1" x14ac:dyDescent="0.2"/>
    <row r="917" s="32" customFormat="1" ht="12.75" customHeight="1" x14ac:dyDescent="0.2"/>
    <row r="918" s="32" customFormat="1" ht="12.75" customHeight="1" x14ac:dyDescent="0.2"/>
    <row r="919" s="32" customFormat="1" ht="12.75" customHeight="1" x14ac:dyDescent="0.2"/>
    <row r="920" s="32" customFormat="1" ht="12.75" customHeight="1" x14ac:dyDescent="0.2"/>
    <row r="921" s="32" customFormat="1" ht="12.75" customHeight="1" x14ac:dyDescent="0.2"/>
    <row r="922" s="32" customFormat="1" ht="12.75" customHeight="1" x14ac:dyDescent="0.2"/>
    <row r="923" s="32" customFormat="1" ht="12.75" customHeight="1" x14ac:dyDescent="0.2"/>
    <row r="924" s="32" customFormat="1" ht="12.75" customHeight="1" x14ac:dyDescent="0.2"/>
    <row r="925" s="32" customFormat="1" ht="12.75" customHeight="1" x14ac:dyDescent="0.2"/>
    <row r="926" s="32" customFormat="1" ht="12.75" customHeight="1" x14ac:dyDescent="0.2"/>
    <row r="927" s="32" customFormat="1" ht="12.75" customHeight="1" x14ac:dyDescent="0.2"/>
    <row r="928" s="32" customFormat="1" ht="12.75" customHeight="1" x14ac:dyDescent="0.2"/>
    <row r="929" s="32" customFormat="1" ht="12.75" customHeight="1" x14ac:dyDescent="0.2"/>
    <row r="930" s="32" customFormat="1" ht="12.75" customHeight="1" x14ac:dyDescent="0.2"/>
    <row r="931" s="32" customFormat="1" ht="12.75" customHeight="1" x14ac:dyDescent="0.2"/>
    <row r="932" s="32" customFormat="1" ht="12.75" customHeight="1" x14ac:dyDescent="0.2"/>
    <row r="933" s="32" customFormat="1" ht="12.75" customHeight="1" x14ac:dyDescent="0.2"/>
    <row r="934" s="32" customFormat="1" ht="12.75" customHeight="1" x14ac:dyDescent="0.2"/>
    <row r="935" s="32" customFormat="1" ht="12.75" customHeight="1" x14ac:dyDescent="0.2"/>
    <row r="936" s="32" customFormat="1" ht="12.75" customHeight="1" x14ac:dyDescent="0.2"/>
    <row r="937" s="32" customFormat="1" ht="12.75" customHeight="1" x14ac:dyDescent="0.2"/>
    <row r="938" s="32" customFormat="1" ht="12.75" customHeight="1" x14ac:dyDescent="0.2"/>
    <row r="939" s="32" customFormat="1" ht="12.75" customHeight="1" x14ac:dyDescent="0.2"/>
    <row r="940" s="32" customFormat="1" ht="12.75" customHeight="1" x14ac:dyDescent="0.2"/>
    <row r="941" s="32" customFormat="1" ht="12.75" customHeight="1" x14ac:dyDescent="0.2"/>
    <row r="942" s="32" customFormat="1" ht="12.75" customHeight="1" x14ac:dyDescent="0.2"/>
    <row r="943" s="32" customFormat="1" ht="12.75" customHeight="1" x14ac:dyDescent="0.2"/>
    <row r="944" s="32" customFormat="1" ht="12.75" customHeight="1" x14ac:dyDescent="0.2"/>
    <row r="945" s="32" customFormat="1" ht="12.75" customHeight="1" x14ac:dyDescent="0.2"/>
    <row r="946" s="32" customFormat="1" ht="12.75" customHeight="1" x14ac:dyDescent="0.2"/>
    <row r="947" s="32" customFormat="1" ht="12.75" customHeight="1" x14ac:dyDescent="0.2"/>
    <row r="948" s="32" customFormat="1" ht="12.75" customHeight="1" x14ac:dyDescent="0.2"/>
    <row r="949" s="32" customFormat="1" ht="12.75" customHeight="1" x14ac:dyDescent="0.2"/>
    <row r="950" s="32" customFormat="1" ht="12.75" customHeight="1" x14ac:dyDescent="0.2"/>
    <row r="951" s="32" customFormat="1" ht="12.75" customHeight="1" x14ac:dyDescent="0.2"/>
    <row r="952" s="32" customFormat="1" ht="12.75" customHeight="1" x14ac:dyDescent="0.2"/>
    <row r="953" s="32" customFormat="1" ht="12.75" customHeight="1" x14ac:dyDescent="0.2"/>
    <row r="954" s="32" customFormat="1" ht="12.75" customHeight="1" x14ac:dyDescent="0.2"/>
    <row r="955" s="32" customFormat="1" ht="12.75" customHeight="1" x14ac:dyDescent="0.2"/>
    <row r="956" s="32" customFormat="1" ht="12.75" customHeight="1" x14ac:dyDescent="0.2"/>
    <row r="957" s="32" customFormat="1" ht="12.75" customHeight="1" x14ac:dyDescent="0.2"/>
    <row r="958" s="32" customFormat="1" ht="12.75" customHeight="1" x14ac:dyDescent="0.2"/>
    <row r="959" s="32" customFormat="1" ht="12.75" customHeight="1" x14ac:dyDescent="0.2"/>
    <row r="960" s="32" customFormat="1" ht="12.75" customHeight="1" x14ac:dyDescent="0.2"/>
    <row r="961" s="32" customFormat="1" ht="12.75" customHeight="1" x14ac:dyDescent="0.2"/>
    <row r="962" s="32" customFormat="1" ht="12.75" customHeight="1" x14ac:dyDescent="0.2"/>
    <row r="963" s="32" customFormat="1" ht="12.75" customHeight="1" x14ac:dyDescent="0.2"/>
    <row r="964" s="32" customFormat="1" ht="12.75" customHeight="1" x14ac:dyDescent="0.2"/>
    <row r="965" s="32" customFormat="1" ht="12.75" customHeight="1" x14ac:dyDescent="0.2"/>
    <row r="966" s="32" customFormat="1" ht="12.75" customHeight="1" x14ac:dyDescent="0.2"/>
    <row r="967" s="32" customFormat="1" ht="12.75" customHeight="1" x14ac:dyDescent="0.2"/>
    <row r="968" s="32" customFormat="1" ht="12.75" customHeight="1" x14ac:dyDescent="0.2"/>
    <row r="969" s="32" customFormat="1" ht="12.75" customHeight="1" x14ac:dyDescent="0.2"/>
    <row r="970" s="32" customFormat="1" ht="12.75" customHeight="1" x14ac:dyDescent="0.2"/>
    <row r="971" s="32" customFormat="1" ht="12.75" customHeight="1" x14ac:dyDescent="0.2"/>
    <row r="972" s="32" customFormat="1" ht="12.75" customHeight="1" x14ac:dyDescent="0.2"/>
    <row r="973" s="32" customFormat="1" ht="12.75" customHeight="1" x14ac:dyDescent="0.2"/>
    <row r="974" s="32" customFormat="1" ht="12.75" customHeight="1" x14ac:dyDescent="0.2"/>
    <row r="975" s="32" customFormat="1" ht="12.75" customHeight="1" x14ac:dyDescent="0.2"/>
    <row r="976" s="32" customFormat="1" ht="12.75" customHeight="1" x14ac:dyDescent="0.2"/>
    <row r="977" s="32" customFormat="1" ht="12.75" customHeight="1" x14ac:dyDescent="0.2"/>
    <row r="978" s="32" customFormat="1" ht="12.75" customHeight="1" x14ac:dyDescent="0.2"/>
    <row r="979" s="32" customFormat="1" ht="12.75" customHeight="1" x14ac:dyDescent="0.2"/>
    <row r="980" s="32" customFormat="1" ht="12.75" customHeight="1" x14ac:dyDescent="0.2"/>
    <row r="981" s="32" customFormat="1" ht="12.75" customHeight="1" x14ac:dyDescent="0.2"/>
    <row r="982" s="32" customFormat="1" ht="12.75" customHeight="1" x14ac:dyDescent="0.2"/>
  </sheetData>
  <sheetProtection algorithmName="SHA-512" hashValue="xhE6b0VTl7Ap+uUsyTTuYuNic704zDgL4xzf9vTgFBid2KrujfAd+Rs7kFRKjUHn0Te+E7zkKgxeAS/5NbT/1g==" saltValue="xR7IOMSjSvILWiPBh8fpew==" spinCount="100000" sheet="1" objects="1" scenarios="1"/>
  <mergeCells count="8">
    <mergeCell ref="C15:I15"/>
    <mergeCell ref="C22:I22"/>
    <mergeCell ref="F13:I13"/>
    <mergeCell ref="I3:I11"/>
    <mergeCell ref="C1:H1"/>
    <mergeCell ref="C2:E2"/>
    <mergeCell ref="D8:G8"/>
    <mergeCell ref="D9:G9"/>
  </mergeCells>
  <conditionalFormatting sqref="D11">
    <cfRule type="containsText" dxfId="14" priority="1" operator="containsText" text="&quot;3&quot;">
      <formula>NOT(ISERROR(SEARCH(("""3"""),(D11))))</formula>
    </cfRule>
    <cfRule type="containsText" dxfId="13" priority="2" operator="containsText" text="&quot;1&quot;">
      <formula>NOT(ISERROR(SEARCH(("""1"""),(D11))))</formula>
    </cfRule>
    <cfRule type="containsText" dxfId="12" priority="3" operator="containsText" text="&quot;1&quot;">
      <formula>NOT(ISERROR(SEARCH(("""1"""),(D11))))</formula>
    </cfRule>
  </conditionalFormatting>
  <dataValidations count="1">
    <dataValidation type="list" allowBlank="1" showInputMessage="1" showErrorMessage="1" prompt=" - " sqref="D9" xr:uid="{57A998EF-E292-4026-B113-05A154ED4A39}">
      <formula1>Материал_freelight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E7AB-37E2-4DA7-B228-26F4610E41C2}">
  <dimension ref="A1:Q19"/>
  <sheetViews>
    <sheetView topLeftCell="K1" workbookViewId="0">
      <selection activeCell="Q11" sqref="Q11"/>
    </sheetView>
  </sheetViews>
  <sheetFormatPr defaultColWidth="10.28515625" defaultRowHeight="15" customHeight="1" x14ac:dyDescent="0.2"/>
  <cols>
    <col min="1" max="10" width="0" style="170" hidden="1" customWidth="1"/>
    <col min="11" max="11" width="10.28515625" style="170"/>
    <col min="12" max="17" width="10.28515625" style="171"/>
    <col min="18" max="16384" width="10.28515625" style="170"/>
  </cols>
  <sheetData>
    <row r="1" spans="1:16" ht="12.75" customHeight="1" x14ac:dyDescent="0.2"/>
    <row r="2" spans="1:16" ht="25.5" customHeight="1" x14ac:dyDescent="0.2">
      <c r="G2" s="162" t="s">
        <v>77</v>
      </c>
      <c r="P2" s="163"/>
    </row>
    <row r="3" spans="1:16" ht="15.75" customHeight="1" x14ac:dyDescent="0.2">
      <c r="A3" s="244" t="s">
        <v>78</v>
      </c>
      <c r="B3" s="243"/>
      <c r="C3" s="243"/>
      <c r="D3" s="243"/>
      <c r="E3" s="243"/>
      <c r="F3" s="245"/>
      <c r="G3" s="164">
        <f>'ГАЗОВЫЕ ЛИФТЫ'!C6/100*0.1</f>
        <v>0.16000000000000003</v>
      </c>
      <c r="M3" s="244"/>
      <c r="N3" s="243"/>
      <c r="O3" s="243"/>
      <c r="P3" s="165"/>
    </row>
    <row r="4" spans="1:16" ht="15.75" customHeight="1" x14ac:dyDescent="0.2">
      <c r="M4" s="237"/>
      <c r="N4" s="243"/>
      <c r="O4" s="243"/>
      <c r="P4" s="165"/>
    </row>
    <row r="5" spans="1:16" ht="15.75" customHeight="1" x14ac:dyDescent="0.2">
      <c r="A5" s="234" t="s">
        <v>10</v>
      </c>
      <c r="B5" s="241"/>
      <c r="C5" s="241"/>
      <c r="D5" s="241"/>
      <c r="E5" s="241"/>
      <c r="F5" s="242"/>
      <c r="G5" s="164">
        <f>('ГАЗОВЫЕ ЛИФТЫ'!C3/1000)*('ГАЗОВЫЕ ЛИФТЫ'!C4/1000)*'ГАЗОВЫЕ ЛИФТЫ'!C5*0.7+$G$3</f>
        <v>6.4650400000000001</v>
      </c>
      <c r="H5" s="172"/>
      <c r="I5" s="164">
        <f>(('ГАЗОВЫЕ ЛИФТЫ'!C3/1000)*('ГАЗОВЫЕ ЛИФТЫ'!C4/1000)*'ГАЗОВЫЕ ЛИФТЫ'!C5*0.7)/2</f>
        <v>3.15252</v>
      </c>
      <c r="J5" s="164">
        <f>(('ГАЗОВЫЕ ЛИФТЫ'!C3/1000)*('ГАЗОВЫЕ ЛИФТЫ'!C4/1000)*'ГАЗОВЫЕ ЛИФТЫ'!C5*0.7)/2+$G$3</f>
        <v>3.3125200000000001</v>
      </c>
      <c r="M5" s="237"/>
      <c r="N5" s="243"/>
      <c r="O5" s="243"/>
      <c r="P5" s="165"/>
    </row>
    <row r="6" spans="1:16" ht="15.75" customHeight="1" x14ac:dyDescent="0.2">
      <c r="A6" s="234" t="s">
        <v>58</v>
      </c>
      <c r="B6" s="241"/>
      <c r="C6" s="241"/>
      <c r="D6" s="241"/>
      <c r="E6" s="241"/>
      <c r="F6" s="242"/>
      <c r="G6" s="168">
        <f>('ГАЗОВЫЕ ЛИФТЫ'!C3/1000)*('ГАЗОВЫЕ ЛИФТЫ'!C4/1000)*'ГАЗОВЫЕ ЛИФТЫ'!C5*0.8+$G$3</f>
        <v>7.3657600000000016</v>
      </c>
      <c r="H6" s="172"/>
      <c r="I6" s="168">
        <f>(('ГАЗОВЫЕ ЛИФТЫ'!C3/1000)*('ГАЗОВЫЕ ЛИФТЫ'!C4/1000)*'ГАЗОВЫЕ ЛИФТЫ'!C5*0.8)/2</f>
        <v>3.6028800000000007</v>
      </c>
      <c r="J6" s="168">
        <f>(('ГАЗОВЫЕ ЛИФТЫ'!C3/1000)*('ГАЗОВЫЕ ЛИФТЫ'!C4/1000)*'ГАЗОВЫЕ ЛИФТЫ'!C5*0.8)/2+$G$3</f>
        <v>3.7628800000000009</v>
      </c>
      <c r="M6" s="237"/>
      <c r="N6" s="243"/>
      <c r="O6" s="243"/>
      <c r="P6" s="169"/>
    </row>
    <row r="7" spans="1:16" ht="15.75" customHeight="1" x14ac:dyDescent="0.2">
      <c r="A7" s="234" t="s">
        <v>79</v>
      </c>
      <c r="B7" s="241"/>
      <c r="C7" s="241"/>
      <c r="D7" s="241"/>
      <c r="E7" s="241"/>
      <c r="F7" s="242"/>
      <c r="G7" s="164">
        <f>((('ГАЗОВЫЕ ЛИФТЫ'!C3/1000)*0.06+('ГАЗОВЫЕ ЛИФТЫ'!C4/1000)*0.06)*2)*19*0.8+(('ГАЗОВЫЕ ЛИФТЫ'!C3/1000)*('ГАЗОВЫЕ ЛИФТЫ'!C4/1000)*4*2.5)+$G$3</f>
        <v>7.8197440000000009</v>
      </c>
      <c r="H7" s="172"/>
      <c r="I7" s="164">
        <f>(((('ГАЗОВЫЕ ЛИФТЫ'!C3/1000)*0.06+('ГАЗОВЫЕ ЛИФТЫ'!C4/1000)*0.06)*2)*19*0.8+(('ГАЗОВЫЕ ЛИФТЫ'!C3/1000)*('ГАЗОВЫЕ ЛИФТЫ'!C4/1000)*4*2.5))/2</f>
        <v>3.8298720000000004</v>
      </c>
      <c r="J7" s="164">
        <f>(((('ГАЗОВЫЕ ЛИФТЫ'!C3/1000)*0.06+('ГАЗОВЫЕ ЛИФТЫ'!C4/1000)*0.06)*2)*19*0.8+(('ГАЗОВЫЕ ЛИФТЫ'!C3/1000)*('ГАЗОВЫЕ ЛИФТЫ'!C4/1000)*4*2.5))/2+$G$3</f>
        <v>3.9898720000000005</v>
      </c>
      <c r="M7" s="166"/>
      <c r="N7" s="166"/>
      <c r="O7" s="166"/>
      <c r="P7" s="169"/>
    </row>
    <row r="8" spans="1:16" ht="27.75" customHeight="1" x14ac:dyDescent="0.2">
      <c r="A8" s="234" t="s">
        <v>80</v>
      </c>
      <c r="B8" s="241"/>
      <c r="C8" s="241"/>
      <c r="D8" s="241"/>
      <c r="E8" s="241"/>
      <c r="F8" s="242"/>
      <c r="G8" s="164">
        <f>(('ГАЗОВЫЕ ЛИФТЫ'!C3/1000)*('ГАЗОВЫЕ ЛИФТЫ'!C4/1000)*16*0.7)+(('ГАЗОВЫЕ ЛИФТЫ'!C3/1000)*('ГАЗОВЫЕ ЛИФТЫ'!C4/1000)*4*2.5)+$G$3</f>
        <v>10.76848</v>
      </c>
      <c r="H8" s="172"/>
      <c r="I8" s="164">
        <f>((('ГАЗОВЫЕ ЛИФТЫ'!C3/1000)*('ГАЗОВЫЕ ЛИФТЫ'!C4/1000)*16*0.7)+(('ГАЗОВЫЕ ЛИФТЫ'!C3/1000)*('ГАЗОВЫЕ ЛИФТЫ'!C4/1000)*4*2.5))/2</f>
        <v>5.3042400000000001</v>
      </c>
      <c r="J8" s="164">
        <f>((('ГАЗОВЫЕ ЛИФТЫ'!C3/1000)*('ГАЗОВЫЕ ЛИФТЫ'!C4/1000)*16*0.7)+(('ГАЗОВЫЕ ЛИФТЫ'!C3/1000)*('ГАЗОВЫЕ ЛИФТЫ'!C4/1000)*4*2.5))/2+$G$3</f>
        <v>5.4642400000000002</v>
      </c>
      <c r="M8" s="237"/>
      <c r="N8" s="243"/>
      <c r="O8" s="243"/>
      <c r="P8" s="169"/>
    </row>
    <row r="9" spans="1:16" ht="15.75" customHeight="1" x14ac:dyDescent="0.2">
      <c r="A9" s="234"/>
      <c r="B9" s="241"/>
      <c r="C9" s="241"/>
      <c r="D9" s="241"/>
      <c r="E9" s="241"/>
      <c r="F9" s="242"/>
      <c r="G9" s="168">
        <v>0</v>
      </c>
      <c r="H9" s="172"/>
      <c r="I9" s="168">
        <v>0</v>
      </c>
      <c r="J9" s="168">
        <v>0</v>
      </c>
      <c r="M9" s="237"/>
      <c r="N9" s="243"/>
      <c r="O9" s="243"/>
      <c r="P9" s="169"/>
    </row>
    <row r="10" spans="1:16" ht="15.75" customHeight="1" x14ac:dyDescent="0.2">
      <c r="A10" s="234" t="s">
        <v>81</v>
      </c>
      <c r="B10" s="241"/>
      <c r="C10" s="241"/>
      <c r="D10" s="241"/>
      <c r="E10" s="241"/>
      <c r="F10" s="242"/>
      <c r="G10" s="164">
        <f>('ГАЗОВЫЕ ЛИФТЫ'!C3/1000)*('ГАЗОВЫЕ ЛИФТЫ'!C4/1000)*4*2.5+(('ГАЗОВЫЕ ЛИФТЫ'!C3/1000)*2+('ГАЗОВЫЕ ЛИФТЫ'!C4/1000)*2)*0.5+$G$3</f>
        <v>6.620000000000001</v>
      </c>
      <c r="H10" s="172"/>
      <c r="I10" s="164">
        <f>(('ГАЗОВЫЕ ЛИФТЫ'!C3/1000)*('ГАЗОВЫЕ ЛИФТЫ'!C4/1000)*4*2.5+(('ГАЗОВЫЕ ЛИФТЫ'!C3/1000)*2+('ГАЗОВЫЕ ЛИФТЫ'!C4/1000)*2)*0.5)/2</f>
        <v>3.2300000000000004</v>
      </c>
      <c r="J10" s="164">
        <f>(('ГАЗОВЫЕ ЛИФТЫ'!C3/1000)*('ГАЗОВЫЕ ЛИФТЫ'!C4/1000)*4*2.5+(('ГАЗОВЫЕ ЛИФТЫ'!C3/1000)*2+('ГАЗОВЫЕ ЛИФТЫ'!C4/1000)*2)*0.5)/2+$G$3</f>
        <v>3.3900000000000006</v>
      </c>
      <c r="M10" s="237"/>
      <c r="N10" s="243"/>
      <c r="O10" s="243"/>
      <c r="P10" s="165"/>
    </row>
    <row r="11" spans="1:16" ht="33" customHeight="1" x14ac:dyDescent="0.2">
      <c r="A11" s="234" t="s">
        <v>82</v>
      </c>
      <c r="B11" s="241"/>
      <c r="C11" s="241"/>
      <c r="D11" s="241"/>
      <c r="E11" s="241"/>
      <c r="F11" s="242"/>
      <c r="G11" s="168">
        <f>('ГАЗОВЫЕ ЛИФТЫ'!C3/1000)*('ГАЗОВЫЕ ЛИФТЫ'!C4/1000)*'ГАЗОВЫЕ ЛИФТЫ'!C5*0.68+$G$3</f>
        <v>6.2848960000000016</v>
      </c>
      <c r="H11" s="172"/>
      <c r="I11" s="168">
        <f>(('ГАЗОВЫЕ ЛИФТЫ'!C3/1000)*('ГАЗОВЫЕ ЛИФТЫ'!C4/1000)*'ГАЗОВЫЕ ЛИФТЫ'!C5*0.68)/2</f>
        <v>3.0624480000000007</v>
      </c>
      <c r="J11" s="168">
        <f>(('ГАЗОВЫЕ ЛИФТЫ'!C3/1000)*('ГАЗОВЫЕ ЛИФТЫ'!C4/1000)*'ГАЗОВЫЕ ЛИФТЫ'!C5*0.68)/2+$G$3</f>
        <v>3.2224480000000009</v>
      </c>
      <c r="M11" s="237"/>
      <c r="N11" s="243"/>
      <c r="O11" s="243"/>
      <c r="P11" s="165"/>
    </row>
    <row r="12" spans="1:16" ht="15.75" customHeight="1" x14ac:dyDescent="0.2">
      <c r="A12" s="234" t="s">
        <v>83</v>
      </c>
      <c r="B12" s="241"/>
      <c r="C12" s="241"/>
      <c r="D12" s="241"/>
      <c r="E12" s="241"/>
      <c r="F12" s="242"/>
      <c r="G12" s="164">
        <f>('ГАЗОВЫЕ ЛИФТЫ'!C3/1000)*('ГАЗОВЫЕ ЛИФТЫ'!C4/1000)*'ГАЗОВЫЕ ЛИФТЫ'!C5*0.69+$G$3</f>
        <v>6.374968</v>
      </c>
      <c r="H12" s="172"/>
      <c r="I12" s="164">
        <f>(('ГАЗОВЫЕ ЛИФТЫ'!C3/1000)*('ГАЗОВЫЕ ЛИФТЫ'!C4/1000)*'ГАЗОВЫЕ ЛИФТЫ'!C5*0.69)/2</f>
        <v>3.1074839999999999</v>
      </c>
      <c r="J12" s="164">
        <f>(('ГАЗОВЫЕ ЛИФТЫ'!C3/1000)*('ГАЗОВЫЕ ЛИФТЫ'!C4/1000)*'ГАЗОВЫЕ ЛИФТЫ'!C5*0.69)/2+$G$3</f>
        <v>3.2674840000000001</v>
      </c>
      <c r="M12" s="237"/>
      <c r="N12" s="243"/>
      <c r="O12" s="243"/>
      <c r="P12" s="165"/>
    </row>
    <row r="13" spans="1:16" ht="15.75" customHeight="1" x14ac:dyDescent="0.2">
      <c r="A13" s="234" t="s">
        <v>84</v>
      </c>
      <c r="B13" s="241"/>
      <c r="C13" s="241"/>
      <c r="D13" s="241"/>
      <c r="E13" s="241"/>
      <c r="F13" s="242"/>
      <c r="G13" s="168">
        <f>('ГАЗОВЫЕ ЛИФТЫ'!C3/1000)*('ГАЗОВЫЕ ЛИФТЫ'!C4/1000)*'ГАЗОВЫЕ ЛИФТЫ'!C5*0.56+$G$3</f>
        <v>5.2040320000000015</v>
      </c>
      <c r="H13" s="172"/>
      <c r="I13" s="168">
        <f>(('ГАЗОВЫЕ ЛИФТЫ'!C3/1000)*('ГАЗОВЫЕ ЛИФТЫ'!C4/1000)*'ГАЗОВЫЕ ЛИФТЫ'!C5*0.56)/2</f>
        <v>2.5220160000000007</v>
      </c>
      <c r="J13" s="168">
        <f>(('ГАЗОВЫЕ ЛИФТЫ'!C3/1000)*('ГАЗОВЫЕ ЛИФТЫ'!C4/1000)*'ГАЗОВЫЕ ЛИФТЫ'!C5*0.56)/2+$G$3</f>
        <v>2.6820160000000008</v>
      </c>
      <c r="M13" s="237"/>
      <c r="N13" s="243"/>
      <c r="O13" s="243"/>
      <c r="P13" s="169"/>
    </row>
    <row r="14" spans="1:16" ht="15.75" customHeight="1" x14ac:dyDescent="0.2">
      <c r="M14" s="237"/>
      <c r="N14" s="243"/>
      <c r="O14" s="243"/>
      <c r="P14" s="165"/>
    </row>
    <row r="15" spans="1:16" ht="15.75" customHeight="1" x14ac:dyDescent="0.2">
      <c r="G15" s="168">
        <f>'ГАЗОВЫЕ ЛИФТЫ'!C11*1</f>
        <v>7.3657599999999999</v>
      </c>
      <c r="I15" s="168" t="e">
        <f>'ГАЗОВЫЕ ЛИФТЫ'!#REF!*1</f>
        <v>#REF!</v>
      </c>
      <c r="J15" s="168" t="e">
        <f>'ГАЗОВЫЕ ЛИФТЫ'!#REF!*1</f>
        <v>#REF!</v>
      </c>
      <c r="M15" s="237"/>
      <c r="N15" s="243"/>
      <c r="O15" s="243"/>
      <c r="P15" s="169"/>
    </row>
    <row r="16" spans="1:16" ht="12.75" customHeight="1" x14ac:dyDescent="0.2"/>
    <row r="17" spans="9:16" ht="12.75" customHeight="1" x14ac:dyDescent="0.2">
      <c r="I17" s="168" t="e">
        <f>I15+J15</f>
        <v>#REF!</v>
      </c>
      <c r="P17" s="169"/>
    </row>
    <row r="18" spans="9:16" ht="12.75" customHeight="1" x14ac:dyDescent="0.2"/>
    <row r="19" spans="9:16" ht="12.75" customHeight="1" x14ac:dyDescent="0.2"/>
  </sheetData>
  <sheetProtection algorithmName="SHA-512" hashValue="VBqpDV+dmQ6/Xx3h3HTPCuFQMJQlpWmoDW85LcWvR/hVk3SNVj26lKaGUt5AVRZhlFeKFr19XC3BtoaZD2NK4g==" saltValue="6G3P0mHdTbb8HhjNdouDJQ==" spinCount="100000" sheet="1" objects="1" scenarios="1"/>
  <mergeCells count="22">
    <mergeCell ref="A10:F10"/>
    <mergeCell ref="M10:O10"/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M14:O14"/>
    <mergeCell ref="M15:O15"/>
    <mergeCell ref="A11:F11"/>
    <mergeCell ref="M11:O11"/>
    <mergeCell ref="A12:F12"/>
    <mergeCell ref="M12:O12"/>
    <mergeCell ref="A13:F13"/>
    <mergeCell ref="M13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B453-C4A2-4A08-8D07-892950B041D5}">
  <dimension ref="A1:I984"/>
  <sheetViews>
    <sheetView showGridLines="0" workbookViewId="0">
      <selection activeCell="E11" sqref="E11"/>
    </sheetView>
  </sheetViews>
  <sheetFormatPr defaultColWidth="14.42578125" defaultRowHeight="15" customHeight="1" x14ac:dyDescent="0.2"/>
  <cols>
    <col min="1" max="1" width="14.42578125" style="61"/>
    <col min="2" max="2" width="6.140625" style="61" customWidth="1"/>
    <col min="3" max="3" width="22.7109375" style="61" customWidth="1"/>
    <col min="4" max="4" width="15.7109375" style="61" customWidth="1"/>
    <col min="5" max="5" width="11.85546875" style="61" customWidth="1"/>
    <col min="6" max="6" width="12" style="61" customWidth="1"/>
    <col min="7" max="7" width="21.42578125" style="61" customWidth="1"/>
    <col min="8" max="8" width="21.5703125" style="61" customWidth="1"/>
    <col min="9" max="9" width="18.140625" style="61" customWidth="1"/>
    <col min="10" max="20" width="8" style="61" customWidth="1"/>
    <col min="21" max="16384" width="14.42578125" style="61"/>
  </cols>
  <sheetData>
    <row r="1" spans="1:9" ht="7.9" customHeight="1" x14ac:dyDescent="0.2">
      <c r="A1" s="56"/>
      <c r="B1" s="56"/>
      <c r="C1" s="191"/>
      <c r="D1" s="191"/>
      <c r="E1" s="191"/>
      <c r="F1" s="191"/>
      <c r="G1" s="191"/>
      <c r="H1" s="191"/>
      <c r="I1" s="56"/>
    </row>
    <row r="2" spans="1:9" ht="43.15" customHeight="1" x14ac:dyDescent="0.2">
      <c r="A2" s="56"/>
      <c r="B2" s="56"/>
      <c r="C2" s="192" t="s">
        <v>0</v>
      </c>
      <c r="D2" s="192"/>
      <c r="E2" s="192"/>
      <c r="F2" s="135"/>
      <c r="G2" s="60"/>
      <c r="H2" s="60"/>
      <c r="I2" s="136"/>
    </row>
    <row r="3" spans="1:9" ht="18" customHeight="1" x14ac:dyDescent="0.2">
      <c r="A3" s="56"/>
      <c r="B3" s="56"/>
      <c r="C3" s="137" t="s">
        <v>2</v>
      </c>
      <c r="D3" s="143">
        <v>450</v>
      </c>
      <c r="E3" s="138" t="s">
        <v>3</v>
      </c>
      <c r="F3" s="60"/>
      <c r="G3" s="60"/>
      <c r="H3" s="60"/>
      <c r="I3" s="56"/>
    </row>
    <row r="4" spans="1:9" ht="16.899999999999999" customHeight="1" x14ac:dyDescent="0.2">
      <c r="A4" s="56"/>
      <c r="B4" s="56"/>
      <c r="C4" s="137" t="s">
        <v>5</v>
      </c>
      <c r="D4" s="143">
        <v>400</v>
      </c>
      <c r="E4" s="138" t="s">
        <v>3</v>
      </c>
      <c r="F4" s="60"/>
      <c r="G4" s="60"/>
      <c r="H4" s="60"/>
      <c r="I4" s="56"/>
    </row>
    <row r="5" spans="1:9" ht="16.899999999999999" customHeight="1" x14ac:dyDescent="0.2">
      <c r="A5" s="56"/>
      <c r="B5" s="56"/>
      <c r="C5" s="137" t="s">
        <v>6</v>
      </c>
      <c r="D5" s="143">
        <v>18</v>
      </c>
      <c r="E5" s="138" t="s">
        <v>3</v>
      </c>
      <c r="F5" s="60"/>
      <c r="G5" s="60"/>
      <c r="H5" s="60"/>
      <c r="I5" s="56"/>
    </row>
    <row r="6" spans="1:9" ht="15.6" customHeight="1" x14ac:dyDescent="0.2">
      <c r="A6" s="56"/>
      <c r="B6" s="56"/>
      <c r="C6" s="137" t="s">
        <v>7</v>
      </c>
      <c r="D6" s="143">
        <v>160</v>
      </c>
      <c r="E6" s="138" t="s">
        <v>3</v>
      </c>
      <c r="F6" s="60"/>
      <c r="G6" s="60"/>
      <c r="H6" s="60"/>
      <c r="I6" s="56"/>
    </row>
    <row r="7" spans="1:9" ht="8.4499999999999993" customHeight="1" x14ac:dyDescent="0.2">
      <c r="A7" s="56"/>
      <c r="B7" s="56"/>
      <c r="C7" s="57"/>
      <c r="D7" s="58"/>
      <c r="E7" s="59"/>
      <c r="F7" s="60"/>
      <c r="G7" s="60"/>
      <c r="H7" s="60"/>
      <c r="I7" s="56"/>
    </row>
    <row r="8" spans="1:9" ht="15.6" customHeight="1" x14ac:dyDescent="0.2">
      <c r="A8" s="56"/>
      <c r="B8" s="56"/>
      <c r="C8" s="60"/>
      <c r="D8" s="193" t="s">
        <v>8</v>
      </c>
      <c r="E8" s="193"/>
      <c r="F8" s="193"/>
      <c r="G8" s="193"/>
      <c r="H8" s="60"/>
      <c r="I8" s="56"/>
    </row>
    <row r="9" spans="1:9" ht="19.899999999999999" customHeight="1" x14ac:dyDescent="0.25">
      <c r="A9" s="56"/>
      <c r="B9" s="56"/>
      <c r="C9" s="79" t="s">
        <v>9</v>
      </c>
      <c r="D9" s="194" t="s">
        <v>58</v>
      </c>
      <c r="E9" s="195"/>
      <c r="F9" s="195"/>
      <c r="G9" s="195"/>
      <c r="H9" s="60"/>
      <c r="I9" s="56"/>
    </row>
    <row r="10" spans="1:9" ht="16.149999999999999" customHeight="1" x14ac:dyDescent="0.2">
      <c r="A10" s="56"/>
      <c r="B10" s="56"/>
      <c r="C10" s="60"/>
      <c r="D10" s="60"/>
      <c r="E10" s="60"/>
      <c r="F10" s="60"/>
      <c r="G10" s="60"/>
      <c r="H10" s="60"/>
      <c r="I10" s="56"/>
    </row>
    <row r="11" spans="1:9" ht="34.15" customHeight="1" x14ac:dyDescent="0.2">
      <c r="A11" s="56"/>
      <c r="B11" s="56"/>
      <c r="C11" s="81" t="s">
        <v>11</v>
      </c>
      <c r="D11" s="85" t="str">
        <f>IF('PD-MINILIFT NEW'!$D$9=hidden3!$F$4,hidden3!$G$4," ")&amp;IF('PD-MINILIFT NEW'!$D$9=hidden3!$A$5,hidden3!$G$5," ")&amp;IF('PD-MINILIFT NEW'!$D$9=hidden3!$A$6,hidden3!$G$6," ")&amp;IF('PD-MINILIFT NEW'!$D$9=hidden3!$A$7,hidden3!$G$7," ")&amp;IF('PD-MINILIFT NEW'!$D$9=hidden3!$A$8,hidden3!$G$8," ")&amp;IF('PD-MINILIFT NEW'!$D$9=hidden3!$A$9,hidden3!$G$9," ")&amp;IF('PD-MINILIFT NEW'!$D$9=hidden3!$A$10,hidden3!$G$10," ")&amp;IF('PD-MINILIFT NEW'!$D$9=hidden3!$A$11,hidden3!$G$11," ")&amp;IF('PD-MINILIFT NEW'!$D$9=hidden3!$A$12,hidden3!$G$12," ")&amp;IF('PD-MINILIFT NEW'!$D$9=hidden3!$A$13,hidden3!$G$13," ")</f>
        <v xml:space="preserve">  2,752       </v>
      </c>
      <c r="E11" s="80" t="s">
        <v>12</v>
      </c>
      <c r="F11" s="196" t="s">
        <v>135</v>
      </c>
      <c r="G11" s="196"/>
      <c r="H11" s="196"/>
      <c r="I11" s="56"/>
    </row>
    <row r="12" spans="1:9" ht="18.600000000000001" customHeight="1" x14ac:dyDescent="0.2">
      <c r="A12" s="56"/>
      <c r="B12" s="56"/>
      <c r="C12" s="56"/>
      <c r="D12" s="56"/>
      <c r="E12" s="56"/>
      <c r="F12" s="56"/>
      <c r="G12" s="56"/>
      <c r="H12" s="62"/>
      <c r="I12" s="62"/>
    </row>
    <row r="13" spans="1:9" ht="36.6" customHeight="1" x14ac:dyDescent="0.2">
      <c r="A13" s="56"/>
      <c r="B13" s="56"/>
      <c r="C13" s="76" t="s">
        <v>60</v>
      </c>
      <c r="D13" s="77" t="s">
        <v>61</v>
      </c>
      <c r="E13" s="76" t="s">
        <v>62</v>
      </c>
      <c r="F13" s="78" t="s">
        <v>63</v>
      </c>
      <c r="G13" s="78" t="s">
        <v>64</v>
      </c>
      <c r="H13" s="63"/>
      <c r="I13" s="64"/>
    </row>
    <row r="14" spans="1:9" ht="25.9" customHeight="1" x14ac:dyDescent="0.2">
      <c r="A14" s="56"/>
      <c r="B14" s="56"/>
      <c r="C14" s="139" t="s">
        <v>125</v>
      </c>
      <c r="D14" s="83" t="s">
        <v>66</v>
      </c>
      <c r="E14" s="197" t="s">
        <v>67</v>
      </c>
      <c r="F14" s="188" t="s">
        <v>68</v>
      </c>
      <c r="G14" s="84" t="s">
        <v>69</v>
      </c>
      <c r="H14" s="65"/>
      <c r="I14" s="64"/>
    </row>
    <row r="15" spans="1:9" ht="24" customHeight="1" x14ac:dyDescent="0.2">
      <c r="A15" s="56"/>
      <c r="B15" s="56"/>
      <c r="C15" s="140" t="s">
        <v>126</v>
      </c>
      <c r="D15" s="82" t="s">
        <v>71</v>
      </c>
      <c r="E15" s="198"/>
      <c r="F15" s="189"/>
      <c r="G15" s="82" t="s">
        <v>72</v>
      </c>
      <c r="H15" s="66"/>
      <c r="I15" s="62"/>
    </row>
    <row r="16" spans="1:9" ht="26.45" customHeight="1" x14ac:dyDescent="0.2">
      <c r="A16" s="56"/>
      <c r="B16" s="56"/>
      <c r="C16" s="140" t="s">
        <v>127</v>
      </c>
      <c r="D16" s="82" t="s">
        <v>132</v>
      </c>
      <c r="E16" s="199"/>
      <c r="F16" s="190"/>
      <c r="G16" s="84" t="s">
        <v>75</v>
      </c>
      <c r="H16" s="67"/>
      <c r="I16" s="67"/>
    </row>
    <row r="17" spans="1:9" ht="26.45" customHeight="1" x14ac:dyDescent="0.2">
      <c r="A17" s="56"/>
      <c r="B17" s="56"/>
      <c r="C17" s="141" t="s">
        <v>128</v>
      </c>
      <c r="D17" s="83" t="s">
        <v>66</v>
      </c>
      <c r="E17" s="185" t="s">
        <v>131</v>
      </c>
      <c r="F17" s="188" t="s">
        <v>68</v>
      </c>
      <c r="G17" s="84" t="s">
        <v>69</v>
      </c>
      <c r="H17" s="67"/>
      <c r="I17" s="67"/>
    </row>
    <row r="18" spans="1:9" ht="26.45" customHeight="1" x14ac:dyDescent="0.2">
      <c r="A18" s="56"/>
      <c r="B18" s="56"/>
      <c r="C18" s="141" t="s">
        <v>129</v>
      </c>
      <c r="D18" s="82" t="s">
        <v>71</v>
      </c>
      <c r="E18" s="186"/>
      <c r="F18" s="189"/>
      <c r="G18" s="82" t="s">
        <v>72</v>
      </c>
      <c r="H18" s="67"/>
      <c r="I18" s="67"/>
    </row>
    <row r="19" spans="1:9" ht="26.45" customHeight="1" x14ac:dyDescent="0.2">
      <c r="A19" s="56"/>
      <c r="B19" s="56"/>
      <c r="C19" s="142" t="s">
        <v>130</v>
      </c>
      <c r="D19" s="82" t="s">
        <v>132</v>
      </c>
      <c r="E19" s="187"/>
      <c r="F19" s="190"/>
      <c r="G19" s="84" t="s">
        <v>75</v>
      </c>
      <c r="H19" s="67"/>
      <c r="I19" s="67"/>
    </row>
    <row r="20" spans="1:9" ht="12.75" customHeight="1" x14ac:dyDescent="0.2">
      <c r="A20" s="56"/>
      <c r="B20" s="56"/>
      <c r="C20" s="69"/>
      <c r="D20" s="69"/>
      <c r="E20" s="68"/>
      <c r="F20" s="70"/>
      <c r="G20" s="68"/>
      <c r="H20" s="68"/>
      <c r="I20" s="68"/>
    </row>
    <row r="21" spans="1:9" ht="12.75" customHeight="1" x14ac:dyDescent="0.2">
      <c r="A21" s="56"/>
      <c r="B21" s="56"/>
      <c r="C21" s="69"/>
      <c r="D21" s="69"/>
      <c r="E21" s="68"/>
      <c r="F21" s="70"/>
      <c r="G21" s="68"/>
      <c r="H21" s="68"/>
      <c r="I21" s="68"/>
    </row>
    <row r="22" spans="1:9" ht="12.75" customHeight="1" x14ac:dyDescent="0.2">
      <c r="A22" s="56"/>
      <c r="B22" s="56"/>
      <c r="C22" s="69"/>
      <c r="D22" s="69"/>
      <c r="E22" s="68"/>
      <c r="F22" s="70"/>
      <c r="G22" s="68"/>
      <c r="H22" s="68"/>
      <c r="I22" s="68"/>
    </row>
    <row r="23" spans="1:9" ht="12.75" customHeight="1" x14ac:dyDescent="0.2">
      <c r="A23" s="56"/>
      <c r="B23" s="56"/>
      <c r="C23" s="62"/>
      <c r="D23" s="62"/>
      <c r="E23" s="62"/>
      <c r="F23" s="62"/>
      <c r="G23" s="62"/>
      <c r="H23" s="62"/>
      <c r="I23" s="62"/>
    </row>
    <row r="24" spans="1:9" ht="27" customHeight="1" x14ac:dyDescent="0.2">
      <c r="A24" s="56"/>
      <c r="B24" s="56"/>
      <c r="C24" s="184"/>
      <c r="D24" s="184"/>
      <c r="E24" s="184"/>
      <c r="F24" s="184"/>
      <c r="G24" s="184"/>
      <c r="H24" s="184"/>
      <c r="I24" s="56"/>
    </row>
    <row r="25" spans="1:9" ht="27" customHeight="1" x14ac:dyDescent="0.2">
      <c r="A25" s="56"/>
      <c r="B25" s="56"/>
      <c r="C25" s="71"/>
      <c r="D25" s="72"/>
      <c r="E25" s="73"/>
      <c r="F25" s="73"/>
      <c r="G25" s="73"/>
      <c r="H25" s="73"/>
      <c r="I25" s="56"/>
    </row>
    <row r="26" spans="1:9" ht="12.75" customHeight="1" x14ac:dyDescent="0.2">
      <c r="A26" s="56"/>
      <c r="B26" s="56"/>
      <c r="C26" s="69"/>
      <c r="D26" s="74"/>
      <c r="E26" s="68"/>
      <c r="F26" s="70"/>
      <c r="G26" s="68"/>
      <c r="H26" s="68"/>
      <c r="I26" s="56"/>
    </row>
    <row r="27" spans="1:9" ht="12.75" customHeight="1" x14ac:dyDescent="0.2">
      <c r="A27" s="56"/>
      <c r="B27" s="56"/>
      <c r="C27" s="69"/>
      <c r="D27" s="74"/>
      <c r="E27" s="68"/>
      <c r="F27" s="70"/>
      <c r="G27" s="68"/>
      <c r="H27" s="68"/>
      <c r="I27" s="56"/>
    </row>
    <row r="28" spans="1:9" ht="12.75" customHeight="1" x14ac:dyDescent="0.2">
      <c r="A28" s="56"/>
      <c r="B28" s="56"/>
      <c r="C28" s="69"/>
      <c r="D28" s="74"/>
      <c r="E28" s="68"/>
      <c r="F28" s="70"/>
      <c r="G28" s="68"/>
      <c r="H28" s="68"/>
      <c r="I28" s="56"/>
    </row>
    <row r="29" spans="1:9" ht="12.75" customHeight="1" x14ac:dyDescent="0.2">
      <c r="A29" s="56"/>
      <c r="B29" s="62"/>
      <c r="C29" s="69"/>
      <c r="D29" s="74"/>
      <c r="E29" s="68"/>
      <c r="F29" s="70"/>
      <c r="G29" s="68"/>
      <c r="H29" s="68"/>
      <c r="I29" s="62"/>
    </row>
    <row r="30" spans="1:9" ht="12.75" customHeight="1" x14ac:dyDescent="0.2">
      <c r="A30" s="56"/>
      <c r="B30" s="62"/>
      <c r="C30" s="62"/>
      <c r="D30" s="75"/>
      <c r="E30" s="62"/>
      <c r="F30" s="62"/>
      <c r="G30" s="62"/>
      <c r="H30" s="62"/>
      <c r="I30" s="62"/>
    </row>
    <row r="31" spans="1:9" ht="12.75" customHeight="1" x14ac:dyDescent="0.2"/>
    <row r="32" spans="1:9" ht="12.75" customHeight="1" x14ac:dyDescent="0.2"/>
    <row r="33" s="61" customFormat="1" ht="12.75" customHeight="1" x14ac:dyDescent="0.2"/>
    <row r="34" s="61" customFormat="1" ht="12.75" customHeight="1" x14ac:dyDescent="0.2"/>
    <row r="35" s="61" customFormat="1" ht="12.75" customHeight="1" x14ac:dyDescent="0.2"/>
    <row r="36" s="61" customFormat="1" ht="12.75" customHeight="1" x14ac:dyDescent="0.2"/>
    <row r="37" s="61" customFormat="1" ht="12.75" customHeight="1" x14ac:dyDescent="0.2"/>
    <row r="38" s="61" customFormat="1" ht="12.75" customHeight="1" x14ac:dyDescent="0.2"/>
    <row r="39" s="61" customFormat="1" ht="12.75" customHeight="1" x14ac:dyDescent="0.2"/>
    <row r="40" s="61" customFormat="1" ht="12.75" customHeight="1" x14ac:dyDescent="0.2"/>
    <row r="41" s="61" customFormat="1" ht="12.75" customHeight="1" x14ac:dyDescent="0.2"/>
    <row r="42" s="61" customFormat="1" ht="12.75" customHeight="1" x14ac:dyDescent="0.2"/>
    <row r="43" s="61" customFormat="1" ht="12.75" customHeight="1" x14ac:dyDescent="0.2"/>
    <row r="44" s="61" customFormat="1" ht="12.75" customHeight="1" x14ac:dyDescent="0.2"/>
    <row r="45" s="61" customFormat="1" ht="12.75" customHeight="1" x14ac:dyDescent="0.2"/>
    <row r="46" s="61" customFormat="1" ht="12.75" customHeight="1" x14ac:dyDescent="0.2"/>
    <row r="47" s="61" customFormat="1" ht="12.75" customHeight="1" x14ac:dyDescent="0.2"/>
    <row r="48" s="61" customFormat="1" ht="12.75" customHeight="1" x14ac:dyDescent="0.2"/>
    <row r="49" s="61" customFormat="1" ht="12.75" customHeight="1" x14ac:dyDescent="0.2"/>
    <row r="50" s="61" customFormat="1" ht="12.75" customHeight="1" x14ac:dyDescent="0.2"/>
    <row r="51" s="61" customFormat="1" ht="12.75" customHeight="1" x14ac:dyDescent="0.2"/>
    <row r="52" s="61" customFormat="1" ht="12.75" customHeight="1" x14ac:dyDescent="0.2"/>
    <row r="53" s="61" customFormat="1" ht="12.75" customHeight="1" x14ac:dyDescent="0.2"/>
    <row r="54" s="61" customFormat="1" ht="12.75" customHeight="1" x14ac:dyDescent="0.2"/>
    <row r="55" s="61" customFormat="1" ht="12.75" customHeight="1" x14ac:dyDescent="0.2"/>
    <row r="56" s="61" customFormat="1" ht="12.75" customHeight="1" x14ac:dyDescent="0.2"/>
    <row r="57" s="61" customFormat="1" ht="12.75" customHeight="1" x14ac:dyDescent="0.2"/>
    <row r="58" s="61" customFormat="1" ht="12.75" customHeight="1" x14ac:dyDescent="0.2"/>
    <row r="59" s="61" customFormat="1" ht="12.75" customHeight="1" x14ac:dyDescent="0.2"/>
    <row r="60" s="61" customFormat="1" ht="12.75" customHeight="1" x14ac:dyDescent="0.2"/>
    <row r="61" s="61" customFormat="1" ht="12.75" customHeight="1" x14ac:dyDescent="0.2"/>
    <row r="62" s="61" customFormat="1" ht="12.75" customHeight="1" x14ac:dyDescent="0.2"/>
    <row r="63" s="61" customFormat="1" ht="12.75" customHeight="1" x14ac:dyDescent="0.2"/>
    <row r="64" s="61" customFormat="1" ht="12.75" customHeight="1" x14ac:dyDescent="0.2"/>
    <row r="65" s="61" customFormat="1" ht="12.75" customHeight="1" x14ac:dyDescent="0.2"/>
    <row r="66" s="61" customFormat="1" ht="12.75" customHeight="1" x14ac:dyDescent="0.2"/>
    <row r="67" s="61" customFormat="1" ht="12.75" customHeight="1" x14ac:dyDescent="0.2"/>
    <row r="68" s="61" customFormat="1" ht="12.75" customHeight="1" x14ac:dyDescent="0.2"/>
    <row r="69" s="61" customFormat="1" ht="12.75" customHeight="1" x14ac:dyDescent="0.2"/>
    <row r="70" s="61" customFormat="1" ht="12.75" customHeight="1" x14ac:dyDescent="0.2"/>
    <row r="71" s="61" customFormat="1" ht="12.75" customHeight="1" x14ac:dyDescent="0.2"/>
    <row r="72" s="61" customFormat="1" ht="12.75" customHeight="1" x14ac:dyDescent="0.2"/>
    <row r="73" s="61" customFormat="1" ht="12.75" customHeight="1" x14ac:dyDescent="0.2"/>
    <row r="74" s="61" customFormat="1" ht="12.75" customHeight="1" x14ac:dyDescent="0.2"/>
    <row r="75" s="61" customFormat="1" ht="12.75" customHeight="1" x14ac:dyDescent="0.2"/>
    <row r="76" s="61" customFormat="1" ht="12.75" customHeight="1" x14ac:dyDescent="0.2"/>
    <row r="77" s="61" customFormat="1" ht="12.75" customHeight="1" x14ac:dyDescent="0.2"/>
    <row r="78" s="61" customFormat="1" ht="12.75" customHeight="1" x14ac:dyDescent="0.2"/>
    <row r="79" s="61" customFormat="1" ht="12.75" customHeight="1" x14ac:dyDescent="0.2"/>
    <row r="80" s="61" customFormat="1" ht="12.75" customHeight="1" x14ac:dyDescent="0.2"/>
    <row r="81" s="61" customFormat="1" ht="12.75" customHeight="1" x14ac:dyDescent="0.2"/>
    <row r="82" s="61" customFormat="1" ht="12.75" customHeight="1" x14ac:dyDescent="0.2"/>
    <row r="83" s="61" customFormat="1" ht="12.75" customHeight="1" x14ac:dyDescent="0.2"/>
    <row r="84" s="61" customFormat="1" ht="12.75" customHeight="1" x14ac:dyDescent="0.2"/>
    <row r="85" s="61" customFormat="1" ht="12.75" customHeight="1" x14ac:dyDescent="0.2"/>
    <row r="86" s="61" customFormat="1" ht="12.75" customHeight="1" x14ac:dyDescent="0.2"/>
    <row r="87" s="61" customFormat="1" ht="12.75" customHeight="1" x14ac:dyDescent="0.2"/>
    <row r="88" s="61" customFormat="1" ht="12.75" customHeight="1" x14ac:dyDescent="0.2"/>
    <row r="89" s="61" customFormat="1" ht="12.75" customHeight="1" x14ac:dyDescent="0.2"/>
    <row r="90" s="61" customFormat="1" ht="12.75" customHeight="1" x14ac:dyDescent="0.2"/>
    <row r="91" s="61" customFormat="1" ht="12.75" customHeight="1" x14ac:dyDescent="0.2"/>
    <row r="92" s="61" customFormat="1" ht="12.75" customHeight="1" x14ac:dyDescent="0.2"/>
    <row r="93" s="61" customFormat="1" ht="12.75" customHeight="1" x14ac:dyDescent="0.2"/>
    <row r="94" s="61" customFormat="1" ht="12.75" customHeight="1" x14ac:dyDescent="0.2"/>
    <row r="95" s="61" customFormat="1" ht="12.75" customHeight="1" x14ac:dyDescent="0.2"/>
    <row r="96" s="61" customFormat="1" ht="12.75" customHeight="1" x14ac:dyDescent="0.2"/>
    <row r="97" s="61" customFormat="1" ht="12.75" customHeight="1" x14ac:dyDescent="0.2"/>
    <row r="98" s="61" customFormat="1" ht="12.75" customHeight="1" x14ac:dyDescent="0.2"/>
    <row r="99" s="61" customFormat="1" ht="12.75" customHeight="1" x14ac:dyDescent="0.2"/>
    <row r="100" s="61" customFormat="1" ht="12.75" customHeight="1" x14ac:dyDescent="0.2"/>
    <row r="101" s="61" customFormat="1" ht="12.75" customHeight="1" x14ac:dyDescent="0.2"/>
    <row r="102" s="61" customFormat="1" ht="12.75" customHeight="1" x14ac:dyDescent="0.2"/>
    <row r="103" s="61" customFormat="1" ht="12.75" customHeight="1" x14ac:dyDescent="0.2"/>
    <row r="104" s="61" customFormat="1" ht="12.75" customHeight="1" x14ac:dyDescent="0.2"/>
    <row r="105" s="61" customFormat="1" ht="12.75" customHeight="1" x14ac:dyDescent="0.2"/>
    <row r="106" s="61" customFormat="1" ht="12.75" customHeight="1" x14ac:dyDescent="0.2"/>
    <row r="107" s="61" customFormat="1" ht="12.75" customHeight="1" x14ac:dyDescent="0.2"/>
    <row r="108" s="61" customFormat="1" ht="12.75" customHeight="1" x14ac:dyDescent="0.2"/>
    <row r="109" s="61" customFormat="1" ht="12.75" customHeight="1" x14ac:dyDescent="0.2"/>
    <row r="110" s="61" customFormat="1" ht="12.75" customHeight="1" x14ac:dyDescent="0.2"/>
    <row r="111" s="61" customFormat="1" ht="12.75" customHeight="1" x14ac:dyDescent="0.2"/>
    <row r="112" s="61" customFormat="1" ht="12.75" customHeight="1" x14ac:dyDescent="0.2"/>
    <row r="113" s="61" customFormat="1" ht="12.75" customHeight="1" x14ac:dyDescent="0.2"/>
    <row r="114" s="61" customFormat="1" ht="12.75" customHeight="1" x14ac:dyDescent="0.2"/>
    <row r="115" s="61" customFormat="1" ht="12.75" customHeight="1" x14ac:dyDescent="0.2"/>
    <row r="116" s="61" customFormat="1" ht="12.75" customHeight="1" x14ac:dyDescent="0.2"/>
    <row r="117" s="61" customFormat="1" ht="12.75" customHeight="1" x14ac:dyDescent="0.2"/>
    <row r="118" s="61" customFormat="1" ht="12.75" customHeight="1" x14ac:dyDescent="0.2"/>
    <row r="119" s="61" customFormat="1" ht="12.75" customHeight="1" x14ac:dyDescent="0.2"/>
    <row r="120" s="61" customFormat="1" ht="12.75" customHeight="1" x14ac:dyDescent="0.2"/>
    <row r="121" s="61" customFormat="1" ht="12.75" customHeight="1" x14ac:dyDescent="0.2"/>
    <row r="122" s="61" customFormat="1" ht="12.75" customHeight="1" x14ac:dyDescent="0.2"/>
    <row r="123" s="61" customFormat="1" ht="12.75" customHeight="1" x14ac:dyDescent="0.2"/>
    <row r="124" s="61" customFormat="1" ht="12.75" customHeight="1" x14ac:dyDescent="0.2"/>
    <row r="125" s="61" customFormat="1" ht="12.75" customHeight="1" x14ac:dyDescent="0.2"/>
    <row r="126" s="61" customFormat="1" ht="12.75" customHeight="1" x14ac:dyDescent="0.2"/>
    <row r="127" s="61" customFormat="1" ht="12.75" customHeight="1" x14ac:dyDescent="0.2"/>
    <row r="128" s="61" customFormat="1" ht="12.75" customHeight="1" x14ac:dyDescent="0.2"/>
    <row r="129" s="61" customFormat="1" ht="12.75" customHeight="1" x14ac:dyDescent="0.2"/>
    <row r="130" s="61" customFormat="1" ht="12.75" customHeight="1" x14ac:dyDescent="0.2"/>
    <row r="131" s="61" customFormat="1" ht="12.75" customHeight="1" x14ac:dyDescent="0.2"/>
    <row r="132" s="61" customFormat="1" ht="12.75" customHeight="1" x14ac:dyDescent="0.2"/>
    <row r="133" s="61" customFormat="1" ht="12.75" customHeight="1" x14ac:dyDescent="0.2"/>
    <row r="134" s="61" customFormat="1" ht="12.75" customHeight="1" x14ac:dyDescent="0.2"/>
    <row r="135" s="61" customFormat="1" ht="12.75" customHeight="1" x14ac:dyDescent="0.2"/>
    <row r="136" s="61" customFormat="1" ht="12.75" customHeight="1" x14ac:dyDescent="0.2"/>
    <row r="137" s="61" customFormat="1" ht="12.75" customHeight="1" x14ac:dyDescent="0.2"/>
    <row r="138" s="61" customFormat="1" ht="12.75" customHeight="1" x14ac:dyDescent="0.2"/>
    <row r="139" s="61" customFormat="1" ht="12.75" customHeight="1" x14ac:dyDescent="0.2"/>
    <row r="140" s="61" customFormat="1" ht="12.75" customHeight="1" x14ac:dyDescent="0.2"/>
    <row r="141" s="61" customFormat="1" ht="12.75" customHeight="1" x14ac:dyDescent="0.2"/>
    <row r="142" s="61" customFormat="1" ht="12.75" customHeight="1" x14ac:dyDescent="0.2"/>
    <row r="143" s="61" customFormat="1" ht="12.75" customHeight="1" x14ac:dyDescent="0.2"/>
    <row r="144" s="61" customFormat="1" ht="12.75" customHeight="1" x14ac:dyDescent="0.2"/>
    <row r="145" s="61" customFormat="1" ht="12.75" customHeight="1" x14ac:dyDescent="0.2"/>
    <row r="146" s="61" customFormat="1" ht="12.75" customHeight="1" x14ac:dyDescent="0.2"/>
    <row r="147" s="61" customFormat="1" ht="12.75" customHeight="1" x14ac:dyDescent="0.2"/>
    <row r="148" s="61" customFormat="1" ht="12.75" customHeight="1" x14ac:dyDescent="0.2"/>
    <row r="149" s="61" customFormat="1" ht="12.75" customHeight="1" x14ac:dyDescent="0.2"/>
    <row r="150" s="61" customFormat="1" ht="12.75" customHeight="1" x14ac:dyDescent="0.2"/>
    <row r="151" s="61" customFormat="1" ht="12.75" customHeight="1" x14ac:dyDescent="0.2"/>
    <row r="152" s="61" customFormat="1" ht="12.75" customHeight="1" x14ac:dyDescent="0.2"/>
    <row r="153" s="61" customFormat="1" ht="12.75" customHeight="1" x14ac:dyDescent="0.2"/>
    <row r="154" s="61" customFormat="1" ht="12.75" customHeight="1" x14ac:dyDescent="0.2"/>
    <row r="155" s="61" customFormat="1" ht="12.75" customHeight="1" x14ac:dyDescent="0.2"/>
    <row r="156" s="61" customFormat="1" ht="12.75" customHeight="1" x14ac:dyDescent="0.2"/>
    <row r="157" s="61" customFormat="1" ht="12.75" customHeight="1" x14ac:dyDescent="0.2"/>
    <row r="158" s="61" customFormat="1" ht="12.75" customHeight="1" x14ac:dyDescent="0.2"/>
    <row r="159" s="61" customFormat="1" ht="12.75" customHeight="1" x14ac:dyDescent="0.2"/>
    <row r="160" s="61" customFormat="1" ht="12.75" customHeight="1" x14ac:dyDescent="0.2"/>
    <row r="161" s="61" customFormat="1" ht="12.75" customHeight="1" x14ac:dyDescent="0.2"/>
    <row r="162" s="61" customFormat="1" ht="12.75" customHeight="1" x14ac:dyDescent="0.2"/>
    <row r="163" s="61" customFormat="1" ht="12.75" customHeight="1" x14ac:dyDescent="0.2"/>
    <row r="164" s="61" customFormat="1" ht="12.75" customHeight="1" x14ac:dyDescent="0.2"/>
    <row r="165" s="61" customFormat="1" ht="12.75" customHeight="1" x14ac:dyDescent="0.2"/>
    <row r="166" s="61" customFormat="1" ht="12.75" customHeight="1" x14ac:dyDescent="0.2"/>
    <row r="167" s="61" customFormat="1" ht="12.75" customHeight="1" x14ac:dyDescent="0.2"/>
    <row r="168" s="61" customFormat="1" ht="12.75" customHeight="1" x14ac:dyDescent="0.2"/>
    <row r="169" s="61" customFormat="1" ht="12.75" customHeight="1" x14ac:dyDescent="0.2"/>
    <row r="170" s="61" customFormat="1" ht="12.75" customHeight="1" x14ac:dyDescent="0.2"/>
    <row r="171" s="61" customFormat="1" ht="12.75" customHeight="1" x14ac:dyDescent="0.2"/>
    <row r="172" s="61" customFormat="1" ht="12.75" customHeight="1" x14ac:dyDescent="0.2"/>
    <row r="173" s="61" customFormat="1" ht="12.75" customHeight="1" x14ac:dyDescent="0.2"/>
    <row r="174" s="61" customFormat="1" ht="12.75" customHeight="1" x14ac:dyDescent="0.2"/>
    <row r="175" s="61" customFormat="1" ht="12.75" customHeight="1" x14ac:dyDescent="0.2"/>
    <row r="176" s="61" customFormat="1" ht="12.75" customHeight="1" x14ac:dyDescent="0.2"/>
    <row r="177" s="61" customFormat="1" ht="12.75" customHeight="1" x14ac:dyDescent="0.2"/>
    <row r="178" s="61" customFormat="1" ht="12.75" customHeight="1" x14ac:dyDescent="0.2"/>
    <row r="179" s="61" customFormat="1" ht="12.75" customHeight="1" x14ac:dyDescent="0.2"/>
    <row r="180" s="61" customFormat="1" ht="12.75" customHeight="1" x14ac:dyDescent="0.2"/>
    <row r="181" s="61" customFormat="1" ht="12.75" customHeight="1" x14ac:dyDescent="0.2"/>
    <row r="182" s="61" customFormat="1" ht="12.75" customHeight="1" x14ac:dyDescent="0.2"/>
    <row r="183" s="61" customFormat="1" ht="12.75" customHeight="1" x14ac:dyDescent="0.2"/>
    <row r="184" s="61" customFormat="1" ht="12.75" customHeight="1" x14ac:dyDescent="0.2"/>
    <row r="185" s="61" customFormat="1" ht="12.75" customHeight="1" x14ac:dyDescent="0.2"/>
    <row r="186" s="61" customFormat="1" ht="12.75" customHeight="1" x14ac:dyDescent="0.2"/>
    <row r="187" s="61" customFormat="1" ht="12.75" customHeight="1" x14ac:dyDescent="0.2"/>
    <row r="188" s="61" customFormat="1" ht="12.75" customHeight="1" x14ac:dyDescent="0.2"/>
    <row r="189" s="61" customFormat="1" ht="12.75" customHeight="1" x14ac:dyDescent="0.2"/>
    <row r="190" s="61" customFormat="1" ht="12.75" customHeight="1" x14ac:dyDescent="0.2"/>
    <row r="191" s="61" customFormat="1" ht="12.75" customHeight="1" x14ac:dyDescent="0.2"/>
    <row r="192" s="61" customFormat="1" ht="12.75" customHeight="1" x14ac:dyDescent="0.2"/>
    <row r="193" s="61" customFormat="1" ht="12.75" customHeight="1" x14ac:dyDescent="0.2"/>
    <row r="194" s="61" customFormat="1" ht="12.75" customHeight="1" x14ac:dyDescent="0.2"/>
    <row r="195" s="61" customFormat="1" ht="12.75" customHeight="1" x14ac:dyDescent="0.2"/>
    <row r="196" s="61" customFormat="1" ht="12.75" customHeight="1" x14ac:dyDescent="0.2"/>
    <row r="197" s="61" customFormat="1" ht="12.75" customHeight="1" x14ac:dyDescent="0.2"/>
    <row r="198" s="61" customFormat="1" ht="12.75" customHeight="1" x14ac:dyDescent="0.2"/>
    <row r="199" s="61" customFormat="1" ht="12.75" customHeight="1" x14ac:dyDescent="0.2"/>
    <row r="200" s="61" customFormat="1" ht="12.75" customHeight="1" x14ac:dyDescent="0.2"/>
    <row r="201" s="61" customFormat="1" ht="12.75" customHeight="1" x14ac:dyDescent="0.2"/>
    <row r="202" s="61" customFormat="1" ht="12.75" customHeight="1" x14ac:dyDescent="0.2"/>
    <row r="203" s="61" customFormat="1" ht="12.75" customHeight="1" x14ac:dyDescent="0.2"/>
    <row r="204" s="61" customFormat="1" ht="12.75" customHeight="1" x14ac:dyDescent="0.2"/>
    <row r="205" s="61" customFormat="1" ht="12.75" customHeight="1" x14ac:dyDescent="0.2"/>
    <row r="206" s="61" customFormat="1" ht="12.75" customHeight="1" x14ac:dyDescent="0.2"/>
    <row r="207" s="61" customFormat="1" ht="12.75" customHeight="1" x14ac:dyDescent="0.2"/>
    <row r="208" s="61" customFormat="1" ht="12.75" customHeight="1" x14ac:dyDescent="0.2"/>
    <row r="209" s="61" customFormat="1" ht="12.75" customHeight="1" x14ac:dyDescent="0.2"/>
    <row r="210" s="61" customFormat="1" ht="12.75" customHeight="1" x14ac:dyDescent="0.2"/>
    <row r="211" s="61" customFormat="1" ht="12.75" customHeight="1" x14ac:dyDescent="0.2"/>
    <row r="212" s="61" customFormat="1" ht="12.75" customHeight="1" x14ac:dyDescent="0.2"/>
    <row r="213" s="61" customFormat="1" ht="12.75" customHeight="1" x14ac:dyDescent="0.2"/>
    <row r="214" s="61" customFormat="1" ht="12.75" customHeight="1" x14ac:dyDescent="0.2"/>
    <row r="215" s="61" customFormat="1" ht="12.75" customHeight="1" x14ac:dyDescent="0.2"/>
    <row r="216" s="61" customFormat="1" ht="12.75" customHeight="1" x14ac:dyDescent="0.2"/>
    <row r="217" s="61" customFormat="1" ht="12.75" customHeight="1" x14ac:dyDescent="0.2"/>
    <row r="218" s="61" customFormat="1" ht="12.75" customHeight="1" x14ac:dyDescent="0.2"/>
    <row r="219" s="61" customFormat="1" ht="12.75" customHeight="1" x14ac:dyDescent="0.2"/>
    <row r="220" s="61" customFormat="1" ht="12.75" customHeight="1" x14ac:dyDescent="0.2"/>
    <row r="221" s="61" customFormat="1" ht="12.75" customHeight="1" x14ac:dyDescent="0.2"/>
    <row r="222" s="61" customFormat="1" ht="12.75" customHeight="1" x14ac:dyDescent="0.2"/>
    <row r="223" s="61" customFormat="1" ht="12.75" customHeight="1" x14ac:dyDescent="0.2"/>
    <row r="224" s="61" customFormat="1" ht="12.75" customHeight="1" x14ac:dyDescent="0.2"/>
    <row r="225" s="61" customFormat="1" ht="12.75" customHeight="1" x14ac:dyDescent="0.2"/>
    <row r="226" s="61" customFormat="1" ht="12.75" customHeight="1" x14ac:dyDescent="0.2"/>
    <row r="227" s="61" customFormat="1" ht="12.75" customHeight="1" x14ac:dyDescent="0.2"/>
    <row r="228" s="61" customFormat="1" ht="12.75" customHeight="1" x14ac:dyDescent="0.2"/>
    <row r="229" s="61" customFormat="1" ht="12.75" customHeight="1" x14ac:dyDescent="0.2"/>
    <row r="230" s="61" customFormat="1" ht="12.75" customHeight="1" x14ac:dyDescent="0.2"/>
    <row r="231" s="61" customFormat="1" ht="12.75" customHeight="1" x14ac:dyDescent="0.2"/>
    <row r="232" s="61" customFormat="1" ht="12.75" customHeight="1" x14ac:dyDescent="0.2"/>
    <row r="233" s="61" customFormat="1" ht="12.75" customHeight="1" x14ac:dyDescent="0.2"/>
    <row r="234" s="61" customFormat="1" ht="12.75" customHeight="1" x14ac:dyDescent="0.2"/>
    <row r="235" s="61" customFormat="1" ht="12.75" customHeight="1" x14ac:dyDescent="0.2"/>
    <row r="236" s="61" customFormat="1" ht="12.75" customHeight="1" x14ac:dyDescent="0.2"/>
    <row r="237" s="61" customFormat="1" ht="12.75" customHeight="1" x14ac:dyDescent="0.2"/>
    <row r="238" s="61" customFormat="1" ht="12.75" customHeight="1" x14ac:dyDescent="0.2"/>
    <row r="239" s="61" customFormat="1" ht="12.75" customHeight="1" x14ac:dyDescent="0.2"/>
    <row r="240" s="61" customFormat="1" ht="12.75" customHeight="1" x14ac:dyDescent="0.2"/>
    <row r="241" s="61" customFormat="1" ht="12.75" customHeight="1" x14ac:dyDescent="0.2"/>
    <row r="242" s="61" customFormat="1" ht="12.75" customHeight="1" x14ac:dyDescent="0.2"/>
    <row r="243" s="61" customFormat="1" ht="12.75" customHeight="1" x14ac:dyDescent="0.2"/>
    <row r="244" s="61" customFormat="1" ht="12.75" customHeight="1" x14ac:dyDescent="0.2"/>
    <row r="245" s="61" customFormat="1" ht="12.75" customHeight="1" x14ac:dyDescent="0.2"/>
    <row r="246" s="61" customFormat="1" ht="12.75" customHeight="1" x14ac:dyDescent="0.2"/>
    <row r="247" s="61" customFormat="1" ht="12.75" customHeight="1" x14ac:dyDescent="0.2"/>
    <row r="248" s="61" customFormat="1" ht="12.75" customHeight="1" x14ac:dyDescent="0.2"/>
    <row r="249" s="61" customFormat="1" ht="12.75" customHeight="1" x14ac:dyDescent="0.2"/>
    <row r="250" s="61" customFormat="1" ht="12.75" customHeight="1" x14ac:dyDescent="0.2"/>
    <row r="251" s="61" customFormat="1" ht="12.75" customHeight="1" x14ac:dyDescent="0.2"/>
    <row r="252" s="61" customFormat="1" ht="12.75" customHeight="1" x14ac:dyDescent="0.2"/>
    <row r="253" s="61" customFormat="1" ht="12.75" customHeight="1" x14ac:dyDescent="0.2"/>
    <row r="254" s="61" customFormat="1" ht="12.75" customHeight="1" x14ac:dyDescent="0.2"/>
    <row r="255" s="61" customFormat="1" ht="12.75" customHeight="1" x14ac:dyDescent="0.2"/>
    <row r="256" s="61" customFormat="1" ht="12.75" customHeight="1" x14ac:dyDescent="0.2"/>
    <row r="257" s="61" customFormat="1" ht="12.75" customHeight="1" x14ac:dyDescent="0.2"/>
    <row r="258" s="61" customFormat="1" ht="12.75" customHeight="1" x14ac:dyDescent="0.2"/>
    <row r="259" s="61" customFormat="1" ht="12.75" customHeight="1" x14ac:dyDescent="0.2"/>
    <row r="260" s="61" customFormat="1" ht="12.75" customHeight="1" x14ac:dyDescent="0.2"/>
    <row r="261" s="61" customFormat="1" ht="12.75" customHeight="1" x14ac:dyDescent="0.2"/>
    <row r="262" s="61" customFormat="1" ht="12.75" customHeight="1" x14ac:dyDescent="0.2"/>
    <row r="263" s="61" customFormat="1" ht="12.75" customHeight="1" x14ac:dyDescent="0.2"/>
    <row r="264" s="61" customFormat="1" ht="12.75" customHeight="1" x14ac:dyDescent="0.2"/>
    <row r="265" s="61" customFormat="1" ht="12.75" customHeight="1" x14ac:dyDescent="0.2"/>
    <row r="266" s="61" customFormat="1" ht="12.75" customHeight="1" x14ac:dyDescent="0.2"/>
    <row r="267" s="61" customFormat="1" ht="12.75" customHeight="1" x14ac:dyDescent="0.2"/>
    <row r="268" s="61" customFormat="1" ht="12.75" customHeight="1" x14ac:dyDescent="0.2"/>
    <row r="269" s="61" customFormat="1" ht="12.75" customHeight="1" x14ac:dyDescent="0.2"/>
    <row r="270" s="61" customFormat="1" ht="12.75" customHeight="1" x14ac:dyDescent="0.2"/>
    <row r="271" s="61" customFormat="1" ht="12.75" customHeight="1" x14ac:dyDescent="0.2"/>
    <row r="272" s="61" customFormat="1" ht="12.75" customHeight="1" x14ac:dyDescent="0.2"/>
    <row r="273" s="61" customFormat="1" ht="12.75" customHeight="1" x14ac:dyDescent="0.2"/>
    <row r="274" s="61" customFormat="1" ht="12.75" customHeight="1" x14ac:dyDescent="0.2"/>
    <row r="275" s="61" customFormat="1" ht="12.75" customHeight="1" x14ac:dyDescent="0.2"/>
    <row r="276" s="61" customFormat="1" ht="12.75" customHeight="1" x14ac:dyDescent="0.2"/>
    <row r="277" s="61" customFormat="1" ht="12.75" customHeight="1" x14ac:dyDescent="0.2"/>
    <row r="278" s="61" customFormat="1" ht="12.75" customHeight="1" x14ac:dyDescent="0.2"/>
    <row r="279" s="61" customFormat="1" ht="12.75" customHeight="1" x14ac:dyDescent="0.2"/>
    <row r="280" s="61" customFormat="1" ht="12.75" customHeight="1" x14ac:dyDescent="0.2"/>
    <row r="281" s="61" customFormat="1" ht="12.75" customHeight="1" x14ac:dyDescent="0.2"/>
    <row r="282" s="61" customFormat="1" ht="12.75" customHeight="1" x14ac:dyDescent="0.2"/>
    <row r="283" s="61" customFormat="1" ht="12.75" customHeight="1" x14ac:dyDescent="0.2"/>
    <row r="284" s="61" customFormat="1" ht="12.75" customHeight="1" x14ac:dyDescent="0.2"/>
    <row r="285" s="61" customFormat="1" ht="12.75" customHeight="1" x14ac:dyDescent="0.2"/>
    <row r="286" s="61" customFormat="1" ht="12.75" customHeight="1" x14ac:dyDescent="0.2"/>
    <row r="287" s="61" customFormat="1" ht="12.75" customHeight="1" x14ac:dyDescent="0.2"/>
    <row r="288" s="61" customFormat="1" ht="12.75" customHeight="1" x14ac:dyDescent="0.2"/>
    <row r="289" s="61" customFormat="1" ht="12.75" customHeight="1" x14ac:dyDescent="0.2"/>
    <row r="290" s="61" customFormat="1" ht="12.75" customHeight="1" x14ac:dyDescent="0.2"/>
    <row r="291" s="61" customFormat="1" ht="12.75" customHeight="1" x14ac:dyDescent="0.2"/>
    <row r="292" s="61" customFormat="1" ht="12.75" customHeight="1" x14ac:dyDescent="0.2"/>
    <row r="293" s="61" customFormat="1" ht="12.75" customHeight="1" x14ac:dyDescent="0.2"/>
    <row r="294" s="61" customFormat="1" ht="12.75" customHeight="1" x14ac:dyDescent="0.2"/>
    <row r="295" s="61" customFormat="1" ht="12.75" customHeight="1" x14ac:dyDescent="0.2"/>
    <row r="296" s="61" customFormat="1" ht="12.75" customHeight="1" x14ac:dyDescent="0.2"/>
    <row r="297" s="61" customFormat="1" ht="12.75" customHeight="1" x14ac:dyDescent="0.2"/>
    <row r="298" s="61" customFormat="1" ht="12.75" customHeight="1" x14ac:dyDescent="0.2"/>
    <row r="299" s="61" customFormat="1" ht="12.75" customHeight="1" x14ac:dyDescent="0.2"/>
    <row r="300" s="61" customFormat="1" ht="12.75" customHeight="1" x14ac:dyDescent="0.2"/>
    <row r="301" s="61" customFormat="1" ht="12.75" customHeight="1" x14ac:dyDescent="0.2"/>
    <row r="302" s="61" customFormat="1" ht="12.75" customHeight="1" x14ac:dyDescent="0.2"/>
    <row r="303" s="61" customFormat="1" ht="12.75" customHeight="1" x14ac:dyDescent="0.2"/>
    <row r="304" s="61" customFormat="1" ht="12.75" customHeight="1" x14ac:dyDescent="0.2"/>
    <row r="305" s="61" customFormat="1" ht="12.75" customHeight="1" x14ac:dyDescent="0.2"/>
    <row r="306" s="61" customFormat="1" ht="12.75" customHeight="1" x14ac:dyDescent="0.2"/>
    <row r="307" s="61" customFormat="1" ht="12.75" customHeight="1" x14ac:dyDescent="0.2"/>
    <row r="308" s="61" customFormat="1" ht="12.75" customHeight="1" x14ac:dyDescent="0.2"/>
    <row r="309" s="61" customFormat="1" ht="12.75" customHeight="1" x14ac:dyDescent="0.2"/>
    <row r="310" s="61" customFormat="1" ht="12.75" customHeight="1" x14ac:dyDescent="0.2"/>
    <row r="311" s="61" customFormat="1" ht="12.75" customHeight="1" x14ac:dyDescent="0.2"/>
    <row r="312" s="61" customFormat="1" ht="12.75" customHeight="1" x14ac:dyDescent="0.2"/>
    <row r="313" s="61" customFormat="1" ht="12.75" customHeight="1" x14ac:dyDescent="0.2"/>
    <row r="314" s="61" customFormat="1" ht="12.75" customHeight="1" x14ac:dyDescent="0.2"/>
    <row r="315" s="61" customFormat="1" ht="12.75" customHeight="1" x14ac:dyDescent="0.2"/>
    <row r="316" s="61" customFormat="1" ht="12.75" customHeight="1" x14ac:dyDescent="0.2"/>
    <row r="317" s="61" customFormat="1" ht="12.75" customHeight="1" x14ac:dyDescent="0.2"/>
    <row r="318" s="61" customFormat="1" ht="12.75" customHeight="1" x14ac:dyDescent="0.2"/>
    <row r="319" s="61" customFormat="1" ht="12.75" customHeight="1" x14ac:dyDescent="0.2"/>
    <row r="320" s="61" customFormat="1" ht="12.75" customHeight="1" x14ac:dyDescent="0.2"/>
    <row r="321" s="61" customFormat="1" ht="12.75" customHeight="1" x14ac:dyDescent="0.2"/>
    <row r="322" s="61" customFormat="1" ht="12.75" customHeight="1" x14ac:dyDescent="0.2"/>
    <row r="323" s="61" customFormat="1" ht="12.75" customHeight="1" x14ac:dyDescent="0.2"/>
    <row r="324" s="61" customFormat="1" ht="12.75" customHeight="1" x14ac:dyDescent="0.2"/>
    <row r="325" s="61" customFormat="1" ht="12.75" customHeight="1" x14ac:dyDescent="0.2"/>
    <row r="326" s="61" customFormat="1" ht="12.75" customHeight="1" x14ac:dyDescent="0.2"/>
    <row r="327" s="61" customFormat="1" ht="12.75" customHeight="1" x14ac:dyDescent="0.2"/>
    <row r="328" s="61" customFormat="1" ht="12.75" customHeight="1" x14ac:dyDescent="0.2"/>
    <row r="329" s="61" customFormat="1" ht="12.75" customHeight="1" x14ac:dyDescent="0.2"/>
    <row r="330" s="61" customFormat="1" ht="12.75" customHeight="1" x14ac:dyDescent="0.2"/>
    <row r="331" s="61" customFormat="1" ht="12.75" customHeight="1" x14ac:dyDescent="0.2"/>
    <row r="332" s="61" customFormat="1" ht="12.75" customHeight="1" x14ac:dyDescent="0.2"/>
    <row r="333" s="61" customFormat="1" ht="12.75" customHeight="1" x14ac:dyDescent="0.2"/>
    <row r="334" s="61" customFormat="1" ht="12.75" customHeight="1" x14ac:dyDescent="0.2"/>
    <row r="335" s="61" customFormat="1" ht="12.75" customHeight="1" x14ac:dyDescent="0.2"/>
    <row r="336" s="61" customFormat="1" ht="12.75" customHeight="1" x14ac:dyDescent="0.2"/>
    <row r="337" s="61" customFormat="1" ht="12.75" customHeight="1" x14ac:dyDescent="0.2"/>
    <row r="338" s="61" customFormat="1" ht="12.75" customHeight="1" x14ac:dyDescent="0.2"/>
    <row r="339" s="61" customFormat="1" ht="12.75" customHeight="1" x14ac:dyDescent="0.2"/>
    <row r="340" s="61" customFormat="1" ht="12.75" customHeight="1" x14ac:dyDescent="0.2"/>
    <row r="341" s="61" customFormat="1" ht="12.75" customHeight="1" x14ac:dyDescent="0.2"/>
    <row r="342" s="61" customFormat="1" ht="12.75" customHeight="1" x14ac:dyDescent="0.2"/>
    <row r="343" s="61" customFormat="1" ht="12.75" customHeight="1" x14ac:dyDescent="0.2"/>
    <row r="344" s="61" customFormat="1" ht="12.75" customHeight="1" x14ac:dyDescent="0.2"/>
    <row r="345" s="61" customFormat="1" ht="12.75" customHeight="1" x14ac:dyDescent="0.2"/>
    <row r="346" s="61" customFormat="1" ht="12.75" customHeight="1" x14ac:dyDescent="0.2"/>
    <row r="347" s="61" customFormat="1" ht="12.75" customHeight="1" x14ac:dyDescent="0.2"/>
    <row r="348" s="61" customFormat="1" ht="12.75" customHeight="1" x14ac:dyDescent="0.2"/>
    <row r="349" s="61" customFormat="1" ht="12.75" customHeight="1" x14ac:dyDescent="0.2"/>
    <row r="350" s="61" customFormat="1" ht="12.75" customHeight="1" x14ac:dyDescent="0.2"/>
    <row r="351" s="61" customFormat="1" ht="12.75" customHeight="1" x14ac:dyDescent="0.2"/>
    <row r="352" s="61" customFormat="1" ht="12.75" customHeight="1" x14ac:dyDescent="0.2"/>
    <row r="353" s="61" customFormat="1" ht="12.75" customHeight="1" x14ac:dyDescent="0.2"/>
    <row r="354" s="61" customFormat="1" ht="12.75" customHeight="1" x14ac:dyDescent="0.2"/>
    <row r="355" s="61" customFormat="1" ht="12.75" customHeight="1" x14ac:dyDescent="0.2"/>
    <row r="356" s="61" customFormat="1" ht="12.75" customHeight="1" x14ac:dyDescent="0.2"/>
    <row r="357" s="61" customFormat="1" ht="12.75" customHeight="1" x14ac:dyDescent="0.2"/>
    <row r="358" s="61" customFormat="1" ht="12.75" customHeight="1" x14ac:dyDescent="0.2"/>
    <row r="359" s="61" customFormat="1" ht="12.75" customHeight="1" x14ac:dyDescent="0.2"/>
    <row r="360" s="61" customFormat="1" ht="12.75" customHeight="1" x14ac:dyDescent="0.2"/>
    <row r="361" s="61" customFormat="1" ht="12.75" customHeight="1" x14ac:dyDescent="0.2"/>
    <row r="362" s="61" customFormat="1" ht="12.75" customHeight="1" x14ac:dyDescent="0.2"/>
    <row r="363" s="61" customFormat="1" ht="12.75" customHeight="1" x14ac:dyDescent="0.2"/>
    <row r="364" s="61" customFormat="1" ht="12.75" customHeight="1" x14ac:dyDescent="0.2"/>
    <row r="365" s="61" customFormat="1" ht="12.75" customHeight="1" x14ac:dyDescent="0.2"/>
    <row r="366" s="61" customFormat="1" ht="12.75" customHeight="1" x14ac:dyDescent="0.2"/>
    <row r="367" s="61" customFormat="1" ht="12.75" customHeight="1" x14ac:dyDescent="0.2"/>
    <row r="368" s="61" customFormat="1" ht="12.75" customHeight="1" x14ac:dyDescent="0.2"/>
    <row r="369" s="61" customFormat="1" ht="12.75" customHeight="1" x14ac:dyDescent="0.2"/>
    <row r="370" s="61" customFormat="1" ht="12.75" customHeight="1" x14ac:dyDescent="0.2"/>
    <row r="371" s="61" customFormat="1" ht="12.75" customHeight="1" x14ac:dyDescent="0.2"/>
    <row r="372" s="61" customFormat="1" ht="12.75" customHeight="1" x14ac:dyDescent="0.2"/>
    <row r="373" s="61" customFormat="1" ht="12.75" customHeight="1" x14ac:dyDescent="0.2"/>
    <row r="374" s="61" customFormat="1" ht="12.75" customHeight="1" x14ac:dyDescent="0.2"/>
    <row r="375" s="61" customFormat="1" ht="12.75" customHeight="1" x14ac:dyDescent="0.2"/>
    <row r="376" s="61" customFormat="1" ht="12.75" customHeight="1" x14ac:dyDescent="0.2"/>
    <row r="377" s="61" customFormat="1" ht="12.75" customHeight="1" x14ac:dyDescent="0.2"/>
    <row r="378" s="61" customFormat="1" ht="12.75" customHeight="1" x14ac:dyDescent="0.2"/>
    <row r="379" s="61" customFormat="1" ht="12.75" customHeight="1" x14ac:dyDescent="0.2"/>
    <row r="380" s="61" customFormat="1" ht="12.75" customHeight="1" x14ac:dyDescent="0.2"/>
    <row r="381" s="61" customFormat="1" ht="12.75" customHeight="1" x14ac:dyDescent="0.2"/>
    <row r="382" s="61" customFormat="1" ht="12.75" customHeight="1" x14ac:dyDescent="0.2"/>
    <row r="383" s="61" customFormat="1" ht="12.75" customHeight="1" x14ac:dyDescent="0.2"/>
    <row r="384" s="61" customFormat="1" ht="12.75" customHeight="1" x14ac:dyDescent="0.2"/>
    <row r="385" s="61" customFormat="1" ht="12.75" customHeight="1" x14ac:dyDescent="0.2"/>
    <row r="386" s="61" customFormat="1" ht="12.75" customHeight="1" x14ac:dyDescent="0.2"/>
    <row r="387" s="61" customFormat="1" ht="12.75" customHeight="1" x14ac:dyDescent="0.2"/>
    <row r="388" s="61" customFormat="1" ht="12.75" customHeight="1" x14ac:dyDescent="0.2"/>
    <row r="389" s="61" customFormat="1" ht="12.75" customHeight="1" x14ac:dyDescent="0.2"/>
    <row r="390" s="61" customFormat="1" ht="12.75" customHeight="1" x14ac:dyDescent="0.2"/>
    <row r="391" s="61" customFormat="1" ht="12.75" customHeight="1" x14ac:dyDescent="0.2"/>
    <row r="392" s="61" customFormat="1" ht="12.75" customHeight="1" x14ac:dyDescent="0.2"/>
    <row r="393" s="61" customFormat="1" ht="12.75" customHeight="1" x14ac:dyDescent="0.2"/>
    <row r="394" s="61" customFormat="1" ht="12.75" customHeight="1" x14ac:dyDescent="0.2"/>
    <row r="395" s="61" customFormat="1" ht="12.75" customHeight="1" x14ac:dyDescent="0.2"/>
    <row r="396" s="61" customFormat="1" ht="12.75" customHeight="1" x14ac:dyDescent="0.2"/>
    <row r="397" s="61" customFormat="1" ht="12.75" customHeight="1" x14ac:dyDescent="0.2"/>
    <row r="398" s="61" customFormat="1" ht="12.75" customHeight="1" x14ac:dyDescent="0.2"/>
    <row r="399" s="61" customFormat="1" ht="12.75" customHeight="1" x14ac:dyDescent="0.2"/>
    <row r="400" s="61" customFormat="1" ht="12.75" customHeight="1" x14ac:dyDescent="0.2"/>
    <row r="401" s="61" customFormat="1" ht="12.75" customHeight="1" x14ac:dyDescent="0.2"/>
    <row r="402" s="61" customFormat="1" ht="12.75" customHeight="1" x14ac:dyDescent="0.2"/>
    <row r="403" s="61" customFormat="1" ht="12.75" customHeight="1" x14ac:dyDescent="0.2"/>
    <row r="404" s="61" customFormat="1" ht="12.75" customHeight="1" x14ac:dyDescent="0.2"/>
    <row r="405" s="61" customFormat="1" ht="12.75" customHeight="1" x14ac:dyDescent="0.2"/>
    <row r="406" s="61" customFormat="1" ht="12.75" customHeight="1" x14ac:dyDescent="0.2"/>
    <row r="407" s="61" customFormat="1" ht="12.75" customHeight="1" x14ac:dyDescent="0.2"/>
    <row r="408" s="61" customFormat="1" ht="12.75" customHeight="1" x14ac:dyDescent="0.2"/>
    <row r="409" s="61" customFormat="1" ht="12.75" customHeight="1" x14ac:dyDescent="0.2"/>
    <row r="410" s="61" customFormat="1" ht="12.75" customHeight="1" x14ac:dyDescent="0.2"/>
    <row r="411" s="61" customFormat="1" ht="12.75" customHeight="1" x14ac:dyDescent="0.2"/>
    <row r="412" s="61" customFormat="1" ht="12.75" customHeight="1" x14ac:dyDescent="0.2"/>
    <row r="413" s="61" customFormat="1" ht="12.75" customHeight="1" x14ac:dyDescent="0.2"/>
    <row r="414" s="61" customFormat="1" ht="12.75" customHeight="1" x14ac:dyDescent="0.2"/>
    <row r="415" s="61" customFormat="1" ht="12.75" customHeight="1" x14ac:dyDescent="0.2"/>
    <row r="416" s="61" customFormat="1" ht="12.75" customHeight="1" x14ac:dyDescent="0.2"/>
    <row r="417" s="61" customFormat="1" ht="12.75" customHeight="1" x14ac:dyDescent="0.2"/>
    <row r="418" s="61" customFormat="1" ht="12.75" customHeight="1" x14ac:dyDescent="0.2"/>
    <row r="419" s="61" customFormat="1" ht="12.75" customHeight="1" x14ac:dyDescent="0.2"/>
    <row r="420" s="61" customFormat="1" ht="12.75" customHeight="1" x14ac:dyDescent="0.2"/>
    <row r="421" s="61" customFormat="1" ht="12.75" customHeight="1" x14ac:dyDescent="0.2"/>
    <row r="422" s="61" customFormat="1" ht="12.75" customHeight="1" x14ac:dyDescent="0.2"/>
    <row r="423" s="61" customFormat="1" ht="12.75" customHeight="1" x14ac:dyDescent="0.2"/>
    <row r="424" s="61" customFormat="1" ht="12.75" customHeight="1" x14ac:dyDescent="0.2"/>
    <row r="425" s="61" customFormat="1" ht="12.75" customHeight="1" x14ac:dyDescent="0.2"/>
    <row r="426" s="61" customFormat="1" ht="12.75" customHeight="1" x14ac:dyDescent="0.2"/>
    <row r="427" s="61" customFormat="1" ht="12.75" customHeight="1" x14ac:dyDescent="0.2"/>
    <row r="428" s="61" customFormat="1" ht="12.75" customHeight="1" x14ac:dyDescent="0.2"/>
    <row r="429" s="61" customFormat="1" ht="12.75" customHeight="1" x14ac:dyDescent="0.2"/>
    <row r="430" s="61" customFormat="1" ht="12.75" customHeight="1" x14ac:dyDescent="0.2"/>
    <row r="431" s="61" customFormat="1" ht="12.75" customHeight="1" x14ac:dyDescent="0.2"/>
    <row r="432" s="61" customFormat="1" ht="12.75" customHeight="1" x14ac:dyDescent="0.2"/>
    <row r="433" s="61" customFormat="1" ht="12.75" customHeight="1" x14ac:dyDescent="0.2"/>
    <row r="434" s="61" customFormat="1" ht="12.75" customHeight="1" x14ac:dyDescent="0.2"/>
    <row r="435" s="61" customFormat="1" ht="12.75" customHeight="1" x14ac:dyDescent="0.2"/>
    <row r="436" s="61" customFormat="1" ht="12.75" customHeight="1" x14ac:dyDescent="0.2"/>
    <row r="437" s="61" customFormat="1" ht="12.75" customHeight="1" x14ac:dyDescent="0.2"/>
    <row r="438" s="61" customFormat="1" ht="12.75" customHeight="1" x14ac:dyDescent="0.2"/>
    <row r="439" s="61" customFormat="1" ht="12.75" customHeight="1" x14ac:dyDescent="0.2"/>
    <row r="440" s="61" customFormat="1" ht="12.75" customHeight="1" x14ac:dyDescent="0.2"/>
    <row r="441" s="61" customFormat="1" ht="12.75" customHeight="1" x14ac:dyDescent="0.2"/>
    <row r="442" s="61" customFormat="1" ht="12.75" customHeight="1" x14ac:dyDescent="0.2"/>
    <row r="443" s="61" customFormat="1" ht="12.75" customHeight="1" x14ac:dyDescent="0.2"/>
    <row r="444" s="61" customFormat="1" ht="12.75" customHeight="1" x14ac:dyDescent="0.2"/>
    <row r="445" s="61" customFormat="1" ht="12.75" customHeight="1" x14ac:dyDescent="0.2"/>
    <row r="446" s="61" customFormat="1" ht="12.75" customHeight="1" x14ac:dyDescent="0.2"/>
    <row r="447" s="61" customFormat="1" ht="12.75" customHeight="1" x14ac:dyDescent="0.2"/>
    <row r="448" s="61" customFormat="1" ht="12.75" customHeight="1" x14ac:dyDescent="0.2"/>
    <row r="449" s="61" customFormat="1" ht="12.75" customHeight="1" x14ac:dyDescent="0.2"/>
    <row r="450" s="61" customFormat="1" ht="12.75" customHeight="1" x14ac:dyDescent="0.2"/>
    <row r="451" s="61" customFormat="1" ht="12.75" customHeight="1" x14ac:dyDescent="0.2"/>
    <row r="452" s="61" customFormat="1" ht="12.75" customHeight="1" x14ac:dyDescent="0.2"/>
    <row r="453" s="61" customFormat="1" ht="12.75" customHeight="1" x14ac:dyDescent="0.2"/>
    <row r="454" s="61" customFormat="1" ht="12.75" customHeight="1" x14ac:dyDescent="0.2"/>
    <row r="455" s="61" customFormat="1" ht="12.75" customHeight="1" x14ac:dyDescent="0.2"/>
    <row r="456" s="61" customFormat="1" ht="12.75" customHeight="1" x14ac:dyDescent="0.2"/>
    <row r="457" s="61" customFormat="1" ht="12.75" customHeight="1" x14ac:dyDescent="0.2"/>
    <row r="458" s="61" customFormat="1" ht="12.75" customHeight="1" x14ac:dyDescent="0.2"/>
    <row r="459" s="61" customFormat="1" ht="12.75" customHeight="1" x14ac:dyDescent="0.2"/>
    <row r="460" s="61" customFormat="1" ht="12.75" customHeight="1" x14ac:dyDescent="0.2"/>
    <row r="461" s="61" customFormat="1" ht="12.75" customHeight="1" x14ac:dyDescent="0.2"/>
    <row r="462" s="61" customFormat="1" ht="12.75" customHeight="1" x14ac:dyDescent="0.2"/>
    <row r="463" s="61" customFormat="1" ht="12.75" customHeight="1" x14ac:dyDescent="0.2"/>
    <row r="464" s="61" customFormat="1" ht="12.75" customHeight="1" x14ac:dyDescent="0.2"/>
    <row r="465" s="61" customFormat="1" ht="12.75" customHeight="1" x14ac:dyDescent="0.2"/>
    <row r="466" s="61" customFormat="1" ht="12.75" customHeight="1" x14ac:dyDescent="0.2"/>
    <row r="467" s="61" customFormat="1" ht="12.75" customHeight="1" x14ac:dyDescent="0.2"/>
    <row r="468" s="61" customFormat="1" ht="12.75" customHeight="1" x14ac:dyDescent="0.2"/>
    <row r="469" s="61" customFormat="1" ht="12.75" customHeight="1" x14ac:dyDescent="0.2"/>
    <row r="470" s="61" customFormat="1" ht="12.75" customHeight="1" x14ac:dyDescent="0.2"/>
    <row r="471" s="61" customFormat="1" ht="12.75" customHeight="1" x14ac:dyDescent="0.2"/>
    <row r="472" s="61" customFormat="1" ht="12.75" customHeight="1" x14ac:dyDescent="0.2"/>
    <row r="473" s="61" customFormat="1" ht="12.75" customHeight="1" x14ac:dyDescent="0.2"/>
    <row r="474" s="61" customFormat="1" ht="12.75" customHeight="1" x14ac:dyDescent="0.2"/>
    <row r="475" s="61" customFormat="1" ht="12.75" customHeight="1" x14ac:dyDescent="0.2"/>
    <row r="476" s="61" customFormat="1" ht="12.75" customHeight="1" x14ac:dyDescent="0.2"/>
    <row r="477" s="61" customFormat="1" ht="12.75" customHeight="1" x14ac:dyDescent="0.2"/>
    <row r="478" s="61" customFormat="1" ht="12.75" customHeight="1" x14ac:dyDescent="0.2"/>
    <row r="479" s="61" customFormat="1" ht="12.75" customHeight="1" x14ac:dyDescent="0.2"/>
    <row r="480" s="61" customFormat="1" ht="12.75" customHeight="1" x14ac:dyDescent="0.2"/>
    <row r="481" s="61" customFormat="1" ht="12.75" customHeight="1" x14ac:dyDescent="0.2"/>
    <row r="482" s="61" customFormat="1" ht="12.75" customHeight="1" x14ac:dyDescent="0.2"/>
    <row r="483" s="61" customFormat="1" ht="12.75" customHeight="1" x14ac:dyDescent="0.2"/>
    <row r="484" s="61" customFormat="1" ht="12.75" customHeight="1" x14ac:dyDescent="0.2"/>
    <row r="485" s="61" customFormat="1" ht="12.75" customHeight="1" x14ac:dyDescent="0.2"/>
    <row r="486" s="61" customFormat="1" ht="12.75" customHeight="1" x14ac:dyDescent="0.2"/>
    <row r="487" s="61" customFormat="1" ht="12.75" customHeight="1" x14ac:dyDescent="0.2"/>
    <row r="488" s="61" customFormat="1" ht="12.75" customHeight="1" x14ac:dyDescent="0.2"/>
    <row r="489" s="61" customFormat="1" ht="12.75" customHeight="1" x14ac:dyDescent="0.2"/>
    <row r="490" s="61" customFormat="1" ht="12.75" customHeight="1" x14ac:dyDescent="0.2"/>
    <row r="491" s="61" customFormat="1" ht="12.75" customHeight="1" x14ac:dyDescent="0.2"/>
    <row r="492" s="61" customFormat="1" ht="12.75" customHeight="1" x14ac:dyDescent="0.2"/>
    <row r="493" s="61" customFormat="1" ht="12.75" customHeight="1" x14ac:dyDescent="0.2"/>
    <row r="494" s="61" customFormat="1" ht="12.75" customHeight="1" x14ac:dyDescent="0.2"/>
    <row r="495" s="61" customFormat="1" ht="12.75" customHeight="1" x14ac:dyDescent="0.2"/>
    <row r="496" s="61" customFormat="1" ht="12.75" customHeight="1" x14ac:dyDescent="0.2"/>
    <row r="497" s="61" customFormat="1" ht="12.75" customHeight="1" x14ac:dyDescent="0.2"/>
    <row r="498" s="61" customFormat="1" ht="12.75" customHeight="1" x14ac:dyDescent="0.2"/>
    <row r="499" s="61" customFormat="1" ht="12.75" customHeight="1" x14ac:dyDescent="0.2"/>
    <row r="500" s="61" customFormat="1" ht="12.75" customHeight="1" x14ac:dyDescent="0.2"/>
    <row r="501" s="61" customFormat="1" ht="12.75" customHeight="1" x14ac:dyDescent="0.2"/>
    <row r="502" s="61" customFormat="1" ht="12.75" customHeight="1" x14ac:dyDescent="0.2"/>
    <row r="503" s="61" customFormat="1" ht="12.75" customHeight="1" x14ac:dyDescent="0.2"/>
    <row r="504" s="61" customFormat="1" ht="12.75" customHeight="1" x14ac:dyDescent="0.2"/>
    <row r="505" s="61" customFormat="1" ht="12.75" customHeight="1" x14ac:dyDescent="0.2"/>
    <row r="506" s="61" customFormat="1" ht="12.75" customHeight="1" x14ac:dyDescent="0.2"/>
    <row r="507" s="61" customFormat="1" ht="12.75" customHeight="1" x14ac:dyDescent="0.2"/>
    <row r="508" s="61" customFormat="1" ht="12.75" customHeight="1" x14ac:dyDescent="0.2"/>
    <row r="509" s="61" customFormat="1" ht="12.75" customHeight="1" x14ac:dyDescent="0.2"/>
    <row r="510" s="61" customFormat="1" ht="12.75" customHeight="1" x14ac:dyDescent="0.2"/>
    <row r="511" s="61" customFormat="1" ht="12.75" customHeight="1" x14ac:dyDescent="0.2"/>
    <row r="512" s="61" customFormat="1" ht="12.75" customHeight="1" x14ac:dyDescent="0.2"/>
    <row r="513" s="61" customFormat="1" ht="12.75" customHeight="1" x14ac:dyDescent="0.2"/>
    <row r="514" s="61" customFormat="1" ht="12.75" customHeight="1" x14ac:dyDescent="0.2"/>
    <row r="515" s="61" customFormat="1" ht="12.75" customHeight="1" x14ac:dyDescent="0.2"/>
    <row r="516" s="61" customFormat="1" ht="12.75" customHeight="1" x14ac:dyDescent="0.2"/>
    <row r="517" s="61" customFormat="1" ht="12.75" customHeight="1" x14ac:dyDescent="0.2"/>
    <row r="518" s="61" customFormat="1" ht="12.75" customHeight="1" x14ac:dyDescent="0.2"/>
    <row r="519" s="61" customFormat="1" ht="12.75" customHeight="1" x14ac:dyDescent="0.2"/>
    <row r="520" s="61" customFormat="1" ht="12.75" customHeight="1" x14ac:dyDescent="0.2"/>
    <row r="521" s="61" customFormat="1" ht="12.75" customHeight="1" x14ac:dyDescent="0.2"/>
    <row r="522" s="61" customFormat="1" ht="12.75" customHeight="1" x14ac:dyDescent="0.2"/>
    <row r="523" s="61" customFormat="1" ht="12.75" customHeight="1" x14ac:dyDescent="0.2"/>
    <row r="524" s="61" customFormat="1" ht="12.75" customHeight="1" x14ac:dyDescent="0.2"/>
    <row r="525" s="61" customFormat="1" ht="12.75" customHeight="1" x14ac:dyDescent="0.2"/>
    <row r="526" s="61" customFormat="1" ht="12.75" customHeight="1" x14ac:dyDescent="0.2"/>
    <row r="527" s="61" customFormat="1" ht="12.75" customHeight="1" x14ac:dyDescent="0.2"/>
    <row r="528" s="61" customFormat="1" ht="12.75" customHeight="1" x14ac:dyDescent="0.2"/>
    <row r="529" s="61" customFormat="1" ht="12.75" customHeight="1" x14ac:dyDescent="0.2"/>
    <row r="530" s="61" customFormat="1" ht="12.75" customHeight="1" x14ac:dyDescent="0.2"/>
    <row r="531" s="61" customFormat="1" ht="12.75" customHeight="1" x14ac:dyDescent="0.2"/>
    <row r="532" s="61" customFormat="1" ht="12.75" customHeight="1" x14ac:dyDescent="0.2"/>
    <row r="533" s="61" customFormat="1" ht="12.75" customHeight="1" x14ac:dyDescent="0.2"/>
    <row r="534" s="61" customFormat="1" ht="12.75" customHeight="1" x14ac:dyDescent="0.2"/>
    <row r="535" s="61" customFormat="1" ht="12.75" customHeight="1" x14ac:dyDescent="0.2"/>
    <row r="536" s="61" customFormat="1" ht="12.75" customHeight="1" x14ac:dyDescent="0.2"/>
    <row r="537" s="61" customFormat="1" ht="12.75" customHeight="1" x14ac:dyDescent="0.2"/>
    <row r="538" s="61" customFormat="1" ht="12.75" customHeight="1" x14ac:dyDescent="0.2"/>
    <row r="539" s="61" customFormat="1" ht="12.75" customHeight="1" x14ac:dyDescent="0.2"/>
    <row r="540" s="61" customFormat="1" ht="12.75" customHeight="1" x14ac:dyDescent="0.2"/>
    <row r="541" s="61" customFormat="1" ht="12.75" customHeight="1" x14ac:dyDescent="0.2"/>
    <row r="542" s="61" customFormat="1" ht="12.75" customHeight="1" x14ac:dyDescent="0.2"/>
    <row r="543" s="61" customFormat="1" ht="12.75" customHeight="1" x14ac:dyDescent="0.2"/>
    <row r="544" s="61" customFormat="1" ht="12.75" customHeight="1" x14ac:dyDescent="0.2"/>
    <row r="545" s="61" customFormat="1" ht="12.75" customHeight="1" x14ac:dyDescent="0.2"/>
    <row r="546" s="61" customFormat="1" ht="12.75" customHeight="1" x14ac:dyDescent="0.2"/>
    <row r="547" s="61" customFormat="1" ht="12.75" customHeight="1" x14ac:dyDescent="0.2"/>
    <row r="548" s="61" customFormat="1" ht="12.75" customHeight="1" x14ac:dyDescent="0.2"/>
    <row r="549" s="61" customFormat="1" ht="12.75" customHeight="1" x14ac:dyDescent="0.2"/>
    <row r="550" s="61" customFormat="1" ht="12.75" customHeight="1" x14ac:dyDescent="0.2"/>
    <row r="551" s="61" customFormat="1" ht="12.75" customHeight="1" x14ac:dyDescent="0.2"/>
    <row r="552" s="61" customFormat="1" ht="12.75" customHeight="1" x14ac:dyDescent="0.2"/>
    <row r="553" s="61" customFormat="1" ht="12.75" customHeight="1" x14ac:dyDescent="0.2"/>
    <row r="554" s="61" customFormat="1" ht="12.75" customHeight="1" x14ac:dyDescent="0.2"/>
    <row r="555" s="61" customFormat="1" ht="12.75" customHeight="1" x14ac:dyDescent="0.2"/>
    <row r="556" s="61" customFormat="1" ht="12.75" customHeight="1" x14ac:dyDescent="0.2"/>
    <row r="557" s="61" customFormat="1" ht="12.75" customHeight="1" x14ac:dyDescent="0.2"/>
    <row r="558" s="61" customFormat="1" ht="12.75" customHeight="1" x14ac:dyDescent="0.2"/>
    <row r="559" s="61" customFormat="1" ht="12.75" customHeight="1" x14ac:dyDescent="0.2"/>
    <row r="560" s="61" customFormat="1" ht="12.75" customHeight="1" x14ac:dyDescent="0.2"/>
    <row r="561" s="61" customFormat="1" ht="12.75" customHeight="1" x14ac:dyDescent="0.2"/>
    <row r="562" s="61" customFormat="1" ht="12.75" customHeight="1" x14ac:dyDescent="0.2"/>
    <row r="563" s="61" customFormat="1" ht="12.75" customHeight="1" x14ac:dyDescent="0.2"/>
    <row r="564" s="61" customFormat="1" ht="12.75" customHeight="1" x14ac:dyDescent="0.2"/>
    <row r="565" s="61" customFormat="1" ht="12.75" customHeight="1" x14ac:dyDescent="0.2"/>
    <row r="566" s="61" customFormat="1" ht="12.75" customHeight="1" x14ac:dyDescent="0.2"/>
    <row r="567" s="61" customFormat="1" ht="12.75" customHeight="1" x14ac:dyDescent="0.2"/>
    <row r="568" s="61" customFormat="1" ht="12.75" customHeight="1" x14ac:dyDescent="0.2"/>
    <row r="569" s="61" customFormat="1" ht="12.75" customHeight="1" x14ac:dyDescent="0.2"/>
    <row r="570" s="61" customFormat="1" ht="12.75" customHeight="1" x14ac:dyDescent="0.2"/>
    <row r="571" s="61" customFormat="1" ht="12.75" customHeight="1" x14ac:dyDescent="0.2"/>
    <row r="572" s="61" customFormat="1" ht="12.75" customHeight="1" x14ac:dyDescent="0.2"/>
    <row r="573" s="61" customFormat="1" ht="12.75" customHeight="1" x14ac:dyDescent="0.2"/>
    <row r="574" s="61" customFormat="1" ht="12.75" customHeight="1" x14ac:dyDescent="0.2"/>
    <row r="575" s="61" customFormat="1" ht="12.75" customHeight="1" x14ac:dyDescent="0.2"/>
    <row r="576" s="61" customFormat="1" ht="12.75" customHeight="1" x14ac:dyDescent="0.2"/>
    <row r="577" s="61" customFormat="1" ht="12.75" customHeight="1" x14ac:dyDescent="0.2"/>
    <row r="578" s="61" customFormat="1" ht="12.75" customHeight="1" x14ac:dyDescent="0.2"/>
    <row r="579" s="61" customFormat="1" ht="12.75" customHeight="1" x14ac:dyDescent="0.2"/>
    <row r="580" s="61" customFormat="1" ht="12.75" customHeight="1" x14ac:dyDescent="0.2"/>
    <row r="581" s="61" customFormat="1" ht="12.75" customHeight="1" x14ac:dyDescent="0.2"/>
    <row r="582" s="61" customFormat="1" ht="12.75" customHeight="1" x14ac:dyDescent="0.2"/>
    <row r="583" s="61" customFormat="1" ht="12.75" customHeight="1" x14ac:dyDescent="0.2"/>
    <row r="584" s="61" customFormat="1" ht="12.75" customHeight="1" x14ac:dyDescent="0.2"/>
    <row r="585" s="61" customFormat="1" ht="12.75" customHeight="1" x14ac:dyDescent="0.2"/>
    <row r="586" s="61" customFormat="1" ht="12.75" customHeight="1" x14ac:dyDescent="0.2"/>
    <row r="587" s="61" customFormat="1" ht="12.75" customHeight="1" x14ac:dyDescent="0.2"/>
    <row r="588" s="61" customFormat="1" ht="12.75" customHeight="1" x14ac:dyDescent="0.2"/>
    <row r="589" s="61" customFormat="1" ht="12.75" customHeight="1" x14ac:dyDescent="0.2"/>
    <row r="590" s="61" customFormat="1" ht="12.75" customHeight="1" x14ac:dyDescent="0.2"/>
    <row r="591" s="61" customFormat="1" ht="12.75" customHeight="1" x14ac:dyDescent="0.2"/>
    <row r="592" s="61" customFormat="1" ht="12.75" customHeight="1" x14ac:dyDescent="0.2"/>
    <row r="593" s="61" customFormat="1" ht="12.75" customHeight="1" x14ac:dyDescent="0.2"/>
    <row r="594" s="61" customFormat="1" ht="12.75" customHeight="1" x14ac:dyDescent="0.2"/>
    <row r="595" s="61" customFormat="1" ht="12.75" customHeight="1" x14ac:dyDescent="0.2"/>
    <row r="596" s="61" customFormat="1" ht="12.75" customHeight="1" x14ac:dyDescent="0.2"/>
    <row r="597" s="61" customFormat="1" ht="12.75" customHeight="1" x14ac:dyDescent="0.2"/>
    <row r="598" s="61" customFormat="1" ht="12.75" customHeight="1" x14ac:dyDescent="0.2"/>
    <row r="599" s="61" customFormat="1" ht="12.75" customHeight="1" x14ac:dyDescent="0.2"/>
    <row r="600" s="61" customFormat="1" ht="12.75" customHeight="1" x14ac:dyDescent="0.2"/>
    <row r="601" s="61" customFormat="1" ht="12.75" customHeight="1" x14ac:dyDescent="0.2"/>
    <row r="602" s="61" customFormat="1" ht="12.75" customHeight="1" x14ac:dyDescent="0.2"/>
    <row r="603" s="61" customFormat="1" ht="12.75" customHeight="1" x14ac:dyDescent="0.2"/>
    <row r="604" s="61" customFormat="1" ht="12.75" customHeight="1" x14ac:dyDescent="0.2"/>
    <row r="605" s="61" customFormat="1" ht="12.75" customHeight="1" x14ac:dyDescent="0.2"/>
    <row r="606" s="61" customFormat="1" ht="12.75" customHeight="1" x14ac:dyDescent="0.2"/>
    <row r="607" s="61" customFormat="1" ht="12.75" customHeight="1" x14ac:dyDescent="0.2"/>
    <row r="608" s="61" customFormat="1" ht="12.75" customHeight="1" x14ac:dyDescent="0.2"/>
    <row r="609" s="61" customFormat="1" ht="12.75" customHeight="1" x14ac:dyDescent="0.2"/>
    <row r="610" s="61" customFormat="1" ht="12.75" customHeight="1" x14ac:dyDescent="0.2"/>
    <row r="611" s="61" customFormat="1" ht="12.75" customHeight="1" x14ac:dyDescent="0.2"/>
    <row r="612" s="61" customFormat="1" ht="12.75" customHeight="1" x14ac:dyDescent="0.2"/>
    <row r="613" s="61" customFormat="1" ht="12.75" customHeight="1" x14ac:dyDescent="0.2"/>
    <row r="614" s="61" customFormat="1" ht="12.75" customHeight="1" x14ac:dyDescent="0.2"/>
    <row r="615" s="61" customFormat="1" ht="12.75" customHeight="1" x14ac:dyDescent="0.2"/>
    <row r="616" s="61" customFormat="1" ht="12.75" customHeight="1" x14ac:dyDescent="0.2"/>
    <row r="617" s="61" customFormat="1" ht="12.75" customHeight="1" x14ac:dyDescent="0.2"/>
    <row r="618" s="61" customFormat="1" ht="12.75" customHeight="1" x14ac:dyDescent="0.2"/>
    <row r="619" s="61" customFormat="1" ht="12.75" customHeight="1" x14ac:dyDescent="0.2"/>
    <row r="620" s="61" customFormat="1" ht="12.75" customHeight="1" x14ac:dyDescent="0.2"/>
    <row r="621" s="61" customFormat="1" ht="12.75" customHeight="1" x14ac:dyDescent="0.2"/>
    <row r="622" s="61" customFormat="1" ht="12.75" customHeight="1" x14ac:dyDescent="0.2"/>
    <row r="623" s="61" customFormat="1" ht="12.75" customHeight="1" x14ac:dyDescent="0.2"/>
    <row r="624" s="61" customFormat="1" ht="12.75" customHeight="1" x14ac:dyDescent="0.2"/>
    <row r="625" s="61" customFormat="1" ht="12.75" customHeight="1" x14ac:dyDescent="0.2"/>
    <row r="626" s="61" customFormat="1" ht="12.75" customHeight="1" x14ac:dyDescent="0.2"/>
    <row r="627" s="61" customFormat="1" ht="12.75" customHeight="1" x14ac:dyDescent="0.2"/>
    <row r="628" s="61" customFormat="1" ht="12.75" customHeight="1" x14ac:dyDescent="0.2"/>
    <row r="629" s="61" customFormat="1" ht="12.75" customHeight="1" x14ac:dyDescent="0.2"/>
    <row r="630" s="61" customFormat="1" ht="12.75" customHeight="1" x14ac:dyDescent="0.2"/>
    <row r="631" s="61" customFormat="1" ht="12.75" customHeight="1" x14ac:dyDescent="0.2"/>
    <row r="632" s="61" customFormat="1" ht="12.75" customHeight="1" x14ac:dyDescent="0.2"/>
    <row r="633" s="61" customFormat="1" ht="12.75" customHeight="1" x14ac:dyDescent="0.2"/>
    <row r="634" s="61" customFormat="1" ht="12.75" customHeight="1" x14ac:dyDescent="0.2"/>
    <row r="635" s="61" customFormat="1" ht="12.75" customHeight="1" x14ac:dyDescent="0.2"/>
    <row r="636" s="61" customFormat="1" ht="12.75" customHeight="1" x14ac:dyDescent="0.2"/>
    <row r="637" s="61" customFormat="1" ht="12.75" customHeight="1" x14ac:dyDescent="0.2"/>
    <row r="638" s="61" customFormat="1" ht="12.75" customHeight="1" x14ac:dyDescent="0.2"/>
    <row r="639" s="61" customFormat="1" ht="12.75" customHeight="1" x14ac:dyDescent="0.2"/>
    <row r="640" s="61" customFormat="1" ht="12.75" customHeight="1" x14ac:dyDescent="0.2"/>
    <row r="641" s="61" customFormat="1" ht="12.75" customHeight="1" x14ac:dyDescent="0.2"/>
    <row r="642" s="61" customFormat="1" ht="12.75" customHeight="1" x14ac:dyDescent="0.2"/>
    <row r="643" s="61" customFormat="1" ht="12.75" customHeight="1" x14ac:dyDescent="0.2"/>
    <row r="644" s="61" customFormat="1" ht="12.75" customHeight="1" x14ac:dyDescent="0.2"/>
    <row r="645" s="61" customFormat="1" ht="12.75" customHeight="1" x14ac:dyDescent="0.2"/>
    <row r="646" s="61" customFormat="1" ht="12.75" customHeight="1" x14ac:dyDescent="0.2"/>
    <row r="647" s="61" customFormat="1" ht="12.75" customHeight="1" x14ac:dyDescent="0.2"/>
    <row r="648" s="61" customFormat="1" ht="12.75" customHeight="1" x14ac:dyDescent="0.2"/>
    <row r="649" s="61" customFormat="1" ht="12.75" customHeight="1" x14ac:dyDescent="0.2"/>
    <row r="650" s="61" customFormat="1" ht="12.75" customHeight="1" x14ac:dyDescent="0.2"/>
    <row r="651" s="61" customFormat="1" ht="12.75" customHeight="1" x14ac:dyDescent="0.2"/>
    <row r="652" s="61" customFormat="1" ht="12.75" customHeight="1" x14ac:dyDescent="0.2"/>
    <row r="653" s="61" customFormat="1" ht="12.75" customHeight="1" x14ac:dyDescent="0.2"/>
    <row r="654" s="61" customFormat="1" ht="12.75" customHeight="1" x14ac:dyDescent="0.2"/>
    <row r="655" s="61" customFormat="1" ht="12.75" customHeight="1" x14ac:dyDescent="0.2"/>
    <row r="656" s="61" customFormat="1" ht="12.75" customHeight="1" x14ac:dyDescent="0.2"/>
    <row r="657" s="61" customFormat="1" ht="12.75" customHeight="1" x14ac:dyDescent="0.2"/>
    <row r="658" s="61" customFormat="1" ht="12.75" customHeight="1" x14ac:dyDescent="0.2"/>
    <row r="659" s="61" customFormat="1" ht="12.75" customHeight="1" x14ac:dyDescent="0.2"/>
    <row r="660" s="61" customFormat="1" ht="12.75" customHeight="1" x14ac:dyDescent="0.2"/>
    <row r="661" s="61" customFormat="1" ht="12.75" customHeight="1" x14ac:dyDescent="0.2"/>
    <row r="662" s="61" customFormat="1" ht="12.75" customHeight="1" x14ac:dyDescent="0.2"/>
    <row r="663" s="61" customFormat="1" ht="12.75" customHeight="1" x14ac:dyDescent="0.2"/>
    <row r="664" s="61" customFormat="1" ht="12.75" customHeight="1" x14ac:dyDescent="0.2"/>
    <row r="665" s="61" customFormat="1" ht="12.75" customHeight="1" x14ac:dyDescent="0.2"/>
    <row r="666" s="61" customFormat="1" ht="12.75" customHeight="1" x14ac:dyDescent="0.2"/>
    <row r="667" s="61" customFormat="1" ht="12.75" customHeight="1" x14ac:dyDescent="0.2"/>
    <row r="668" s="61" customFormat="1" ht="12.75" customHeight="1" x14ac:dyDescent="0.2"/>
    <row r="669" s="61" customFormat="1" ht="12.75" customHeight="1" x14ac:dyDescent="0.2"/>
    <row r="670" s="61" customFormat="1" ht="12.75" customHeight="1" x14ac:dyDescent="0.2"/>
    <row r="671" s="61" customFormat="1" ht="12.75" customHeight="1" x14ac:dyDescent="0.2"/>
    <row r="672" s="61" customFormat="1" ht="12.75" customHeight="1" x14ac:dyDescent="0.2"/>
    <row r="673" s="61" customFormat="1" ht="12.75" customHeight="1" x14ac:dyDescent="0.2"/>
    <row r="674" s="61" customFormat="1" ht="12.75" customHeight="1" x14ac:dyDescent="0.2"/>
    <row r="675" s="61" customFormat="1" ht="12.75" customHeight="1" x14ac:dyDescent="0.2"/>
    <row r="676" s="61" customFormat="1" ht="12.75" customHeight="1" x14ac:dyDescent="0.2"/>
    <row r="677" s="61" customFormat="1" ht="12.75" customHeight="1" x14ac:dyDescent="0.2"/>
    <row r="678" s="61" customFormat="1" ht="12.75" customHeight="1" x14ac:dyDescent="0.2"/>
    <row r="679" s="61" customFormat="1" ht="12.75" customHeight="1" x14ac:dyDescent="0.2"/>
    <row r="680" s="61" customFormat="1" ht="12.75" customHeight="1" x14ac:dyDescent="0.2"/>
    <row r="681" s="61" customFormat="1" ht="12.75" customHeight="1" x14ac:dyDescent="0.2"/>
    <row r="682" s="61" customFormat="1" ht="12.75" customHeight="1" x14ac:dyDescent="0.2"/>
    <row r="683" s="61" customFormat="1" ht="12.75" customHeight="1" x14ac:dyDescent="0.2"/>
    <row r="684" s="61" customFormat="1" ht="12.75" customHeight="1" x14ac:dyDescent="0.2"/>
    <row r="685" s="61" customFormat="1" ht="12.75" customHeight="1" x14ac:dyDescent="0.2"/>
    <row r="686" s="61" customFormat="1" ht="12.75" customHeight="1" x14ac:dyDescent="0.2"/>
    <row r="687" s="61" customFormat="1" ht="12.75" customHeight="1" x14ac:dyDescent="0.2"/>
    <row r="688" s="61" customFormat="1" ht="12.75" customHeight="1" x14ac:dyDescent="0.2"/>
    <row r="689" s="61" customFormat="1" ht="12.75" customHeight="1" x14ac:dyDescent="0.2"/>
    <row r="690" s="61" customFormat="1" ht="12.75" customHeight="1" x14ac:dyDescent="0.2"/>
    <row r="691" s="61" customFormat="1" ht="12.75" customHeight="1" x14ac:dyDescent="0.2"/>
    <row r="692" s="61" customFormat="1" ht="12.75" customHeight="1" x14ac:dyDescent="0.2"/>
    <row r="693" s="61" customFormat="1" ht="12.75" customHeight="1" x14ac:dyDescent="0.2"/>
    <row r="694" s="61" customFormat="1" ht="12.75" customHeight="1" x14ac:dyDescent="0.2"/>
    <row r="695" s="61" customFormat="1" ht="12.75" customHeight="1" x14ac:dyDescent="0.2"/>
    <row r="696" s="61" customFormat="1" ht="12.75" customHeight="1" x14ac:dyDescent="0.2"/>
    <row r="697" s="61" customFormat="1" ht="12.75" customHeight="1" x14ac:dyDescent="0.2"/>
    <row r="698" s="61" customFormat="1" ht="12.75" customHeight="1" x14ac:dyDescent="0.2"/>
    <row r="699" s="61" customFormat="1" ht="12.75" customHeight="1" x14ac:dyDescent="0.2"/>
    <row r="700" s="61" customFormat="1" ht="12.75" customHeight="1" x14ac:dyDescent="0.2"/>
    <row r="701" s="61" customFormat="1" ht="12.75" customHeight="1" x14ac:dyDescent="0.2"/>
    <row r="702" s="61" customFormat="1" ht="12.75" customHeight="1" x14ac:dyDescent="0.2"/>
    <row r="703" s="61" customFormat="1" ht="12.75" customHeight="1" x14ac:dyDescent="0.2"/>
    <row r="704" s="61" customFormat="1" ht="12.75" customHeight="1" x14ac:dyDescent="0.2"/>
    <row r="705" s="61" customFormat="1" ht="12.75" customHeight="1" x14ac:dyDescent="0.2"/>
    <row r="706" s="61" customFormat="1" ht="12.75" customHeight="1" x14ac:dyDescent="0.2"/>
    <row r="707" s="61" customFormat="1" ht="12.75" customHeight="1" x14ac:dyDescent="0.2"/>
    <row r="708" s="61" customFormat="1" ht="12.75" customHeight="1" x14ac:dyDescent="0.2"/>
    <row r="709" s="61" customFormat="1" ht="12.75" customHeight="1" x14ac:dyDescent="0.2"/>
    <row r="710" s="61" customFormat="1" ht="12.75" customHeight="1" x14ac:dyDescent="0.2"/>
    <row r="711" s="61" customFormat="1" ht="12.75" customHeight="1" x14ac:dyDescent="0.2"/>
    <row r="712" s="61" customFormat="1" ht="12.75" customHeight="1" x14ac:dyDescent="0.2"/>
    <row r="713" s="61" customFormat="1" ht="12.75" customHeight="1" x14ac:dyDescent="0.2"/>
    <row r="714" s="61" customFormat="1" ht="12.75" customHeight="1" x14ac:dyDescent="0.2"/>
    <row r="715" s="61" customFormat="1" ht="12.75" customHeight="1" x14ac:dyDescent="0.2"/>
    <row r="716" s="61" customFormat="1" ht="12.75" customHeight="1" x14ac:dyDescent="0.2"/>
    <row r="717" s="61" customFormat="1" ht="12.75" customHeight="1" x14ac:dyDescent="0.2"/>
    <row r="718" s="61" customFormat="1" ht="12.75" customHeight="1" x14ac:dyDescent="0.2"/>
    <row r="719" s="61" customFormat="1" ht="12.75" customHeight="1" x14ac:dyDescent="0.2"/>
    <row r="720" s="61" customFormat="1" ht="12.75" customHeight="1" x14ac:dyDescent="0.2"/>
    <row r="721" s="61" customFormat="1" ht="12.75" customHeight="1" x14ac:dyDescent="0.2"/>
    <row r="722" s="61" customFormat="1" ht="12.75" customHeight="1" x14ac:dyDescent="0.2"/>
    <row r="723" s="61" customFormat="1" ht="12.75" customHeight="1" x14ac:dyDescent="0.2"/>
    <row r="724" s="61" customFormat="1" ht="12.75" customHeight="1" x14ac:dyDescent="0.2"/>
    <row r="725" s="61" customFormat="1" ht="12.75" customHeight="1" x14ac:dyDescent="0.2"/>
    <row r="726" s="61" customFormat="1" ht="12.75" customHeight="1" x14ac:dyDescent="0.2"/>
    <row r="727" s="61" customFormat="1" ht="12.75" customHeight="1" x14ac:dyDescent="0.2"/>
    <row r="728" s="61" customFormat="1" ht="12.75" customHeight="1" x14ac:dyDescent="0.2"/>
    <row r="729" s="61" customFormat="1" ht="12.75" customHeight="1" x14ac:dyDescent="0.2"/>
    <row r="730" s="61" customFormat="1" ht="12.75" customHeight="1" x14ac:dyDescent="0.2"/>
    <row r="731" s="61" customFormat="1" ht="12.75" customHeight="1" x14ac:dyDescent="0.2"/>
    <row r="732" s="61" customFormat="1" ht="12.75" customHeight="1" x14ac:dyDescent="0.2"/>
    <row r="733" s="61" customFormat="1" ht="12.75" customHeight="1" x14ac:dyDescent="0.2"/>
    <row r="734" s="61" customFormat="1" ht="12.75" customHeight="1" x14ac:dyDescent="0.2"/>
    <row r="735" s="61" customFormat="1" ht="12.75" customHeight="1" x14ac:dyDescent="0.2"/>
    <row r="736" s="61" customFormat="1" ht="12.75" customHeight="1" x14ac:dyDescent="0.2"/>
    <row r="737" s="61" customFormat="1" ht="12.75" customHeight="1" x14ac:dyDescent="0.2"/>
    <row r="738" s="61" customFormat="1" ht="12.75" customHeight="1" x14ac:dyDescent="0.2"/>
    <row r="739" s="61" customFormat="1" ht="12.75" customHeight="1" x14ac:dyDescent="0.2"/>
    <row r="740" s="61" customFormat="1" ht="12.75" customHeight="1" x14ac:dyDescent="0.2"/>
    <row r="741" s="61" customFormat="1" ht="12.75" customHeight="1" x14ac:dyDescent="0.2"/>
    <row r="742" s="61" customFormat="1" ht="12.75" customHeight="1" x14ac:dyDescent="0.2"/>
    <row r="743" s="61" customFormat="1" ht="12.75" customHeight="1" x14ac:dyDescent="0.2"/>
    <row r="744" s="61" customFormat="1" ht="12.75" customHeight="1" x14ac:dyDescent="0.2"/>
    <row r="745" s="61" customFormat="1" ht="12.75" customHeight="1" x14ac:dyDescent="0.2"/>
    <row r="746" s="61" customFormat="1" ht="12.75" customHeight="1" x14ac:dyDescent="0.2"/>
    <row r="747" s="61" customFormat="1" ht="12.75" customHeight="1" x14ac:dyDescent="0.2"/>
    <row r="748" s="61" customFormat="1" ht="12.75" customHeight="1" x14ac:dyDescent="0.2"/>
    <row r="749" s="61" customFormat="1" ht="12.75" customHeight="1" x14ac:dyDescent="0.2"/>
    <row r="750" s="61" customFormat="1" ht="12.75" customHeight="1" x14ac:dyDescent="0.2"/>
    <row r="751" s="61" customFormat="1" ht="12.75" customHeight="1" x14ac:dyDescent="0.2"/>
    <row r="752" s="61" customFormat="1" ht="12.75" customHeight="1" x14ac:dyDescent="0.2"/>
    <row r="753" s="61" customFormat="1" ht="12.75" customHeight="1" x14ac:dyDescent="0.2"/>
    <row r="754" s="61" customFormat="1" ht="12.75" customHeight="1" x14ac:dyDescent="0.2"/>
    <row r="755" s="61" customFormat="1" ht="12.75" customHeight="1" x14ac:dyDescent="0.2"/>
    <row r="756" s="61" customFormat="1" ht="12.75" customHeight="1" x14ac:dyDescent="0.2"/>
    <row r="757" s="61" customFormat="1" ht="12.75" customHeight="1" x14ac:dyDescent="0.2"/>
    <row r="758" s="61" customFormat="1" ht="12.75" customHeight="1" x14ac:dyDescent="0.2"/>
    <row r="759" s="61" customFormat="1" ht="12.75" customHeight="1" x14ac:dyDescent="0.2"/>
    <row r="760" s="61" customFormat="1" ht="12.75" customHeight="1" x14ac:dyDescent="0.2"/>
    <row r="761" s="61" customFormat="1" ht="12.75" customHeight="1" x14ac:dyDescent="0.2"/>
    <row r="762" s="61" customFormat="1" ht="12.75" customHeight="1" x14ac:dyDescent="0.2"/>
    <row r="763" s="61" customFormat="1" ht="12.75" customHeight="1" x14ac:dyDescent="0.2"/>
    <row r="764" s="61" customFormat="1" ht="12.75" customHeight="1" x14ac:dyDescent="0.2"/>
    <row r="765" s="61" customFormat="1" ht="12.75" customHeight="1" x14ac:dyDescent="0.2"/>
    <row r="766" s="61" customFormat="1" ht="12.75" customHeight="1" x14ac:dyDescent="0.2"/>
    <row r="767" s="61" customFormat="1" ht="12.75" customHeight="1" x14ac:dyDescent="0.2"/>
    <row r="768" s="61" customFormat="1" ht="12.75" customHeight="1" x14ac:dyDescent="0.2"/>
    <row r="769" s="61" customFormat="1" ht="12.75" customHeight="1" x14ac:dyDescent="0.2"/>
    <row r="770" s="61" customFormat="1" ht="12.75" customHeight="1" x14ac:dyDescent="0.2"/>
    <row r="771" s="61" customFormat="1" ht="12.75" customHeight="1" x14ac:dyDescent="0.2"/>
    <row r="772" s="61" customFormat="1" ht="12.75" customHeight="1" x14ac:dyDescent="0.2"/>
    <row r="773" s="61" customFormat="1" ht="12.75" customHeight="1" x14ac:dyDescent="0.2"/>
    <row r="774" s="61" customFormat="1" ht="12.75" customHeight="1" x14ac:dyDescent="0.2"/>
    <row r="775" s="61" customFormat="1" ht="12.75" customHeight="1" x14ac:dyDescent="0.2"/>
    <row r="776" s="61" customFormat="1" ht="12.75" customHeight="1" x14ac:dyDescent="0.2"/>
    <row r="777" s="61" customFormat="1" ht="12.75" customHeight="1" x14ac:dyDescent="0.2"/>
    <row r="778" s="61" customFormat="1" ht="12.75" customHeight="1" x14ac:dyDescent="0.2"/>
    <row r="779" s="61" customFormat="1" ht="12.75" customHeight="1" x14ac:dyDescent="0.2"/>
    <row r="780" s="61" customFormat="1" ht="12.75" customHeight="1" x14ac:dyDescent="0.2"/>
    <row r="781" s="61" customFormat="1" ht="12.75" customHeight="1" x14ac:dyDescent="0.2"/>
    <row r="782" s="61" customFormat="1" ht="12.75" customHeight="1" x14ac:dyDescent="0.2"/>
    <row r="783" s="61" customFormat="1" ht="12.75" customHeight="1" x14ac:dyDescent="0.2"/>
    <row r="784" s="61" customFormat="1" ht="12.75" customHeight="1" x14ac:dyDescent="0.2"/>
    <row r="785" s="61" customFormat="1" ht="12.75" customHeight="1" x14ac:dyDescent="0.2"/>
    <row r="786" s="61" customFormat="1" ht="12.75" customHeight="1" x14ac:dyDescent="0.2"/>
    <row r="787" s="61" customFormat="1" ht="12.75" customHeight="1" x14ac:dyDescent="0.2"/>
    <row r="788" s="61" customFormat="1" ht="12.75" customHeight="1" x14ac:dyDescent="0.2"/>
    <row r="789" s="61" customFormat="1" ht="12.75" customHeight="1" x14ac:dyDescent="0.2"/>
    <row r="790" s="61" customFormat="1" ht="12.75" customHeight="1" x14ac:dyDescent="0.2"/>
    <row r="791" s="61" customFormat="1" ht="12.75" customHeight="1" x14ac:dyDescent="0.2"/>
    <row r="792" s="61" customFormat="1" ht="12.75" customHeight="1" x14ac:dyDescent="0.2"/>
    <row r="793" s="61" customFormat="1" ht="12.75" customHeight="1" x14ac:dyDescent="0.2"/>
    <row r="794" s="61" customFormat="1" ht="12.75" customHeight="1" x14ac:dyDescent="0.2"/>
    <row r="795" s="61" customFormat="1" ht="12.75" customHeight="1" x14ac:dyDescent="0.2"/>
    <row r="796" s="61" customFormat="1" ht="12.75" customHeight="1" x14ac:dyDescent="0.2"/>
    <row r="797" s="61" customFormat="1" ht="12.75" customHeight="1" x14ac:dyDescent="0.2"/>
    <row r="798" s="61" customFormat="1" ht="12.75" customHeight="1" x14ac:dyDescent="0.2"/>
    <row r="799" s="61" customFormat="1" ht="12.75" customHeight="1" x14ac:dyDescent="0.2"/>
    <row r="800" s="61" customFormat="1" ht="12.75" customHeight="1" x14ac:dyDescent="0.2"/>
    <row r="801" s="61" customFormat="1" ht="12.75" customHeight="1" x14ac:dyDescent="0.2"/>
    <row r="802" s="61" customFormat="1" ht="12.75" customHeight="1" x14ac:dyDescent="0.2"/>
    <row r="803" s="61" customFormat="1" ht="12.75" customHeight="1" x14ac:dyDescent="0.2"/>
    <row r="804" s="61" customFormat="1" ht="12.75" customHeight="1" x14ac:dyDescent="0.2"/>
    <row r="805" s="61" customFormat="1" ht="12.75" customHeight="1" x14ac:dyDescent="0.2"/>
    <row r="806" s="61" customFormat="1" ht="12.75" customHeight="1" x14ac:dyDescent="0.2"/>
    <row r="807" s="61" customFormat="1" ht="12.75" customHeight="1" x14ac:dyDescent="0.2"/>
    <row r="808" s="61" customFormat="1" ht="12.75" customHeight="1" x14ac:dyDescent="0.2"/>
    <row r="809" s="61" customFormat="1" ht="12.75" customHeight="1" x14ac:dyDescent="0.2"/>
    <row r="810" s="61" customFormat="1" ht="12.75" customHeight="1" x14ac:dyDescent="0.2"/>
    <row r="811" s="61" customFormat="1" ht="12.75" customHeight="1" x14ac:dyDescent="0.2"/>
    <row r="812" s="61" customFormat="1" ht="12.75" customHeight="1" x14ac:dyDescent="0.2"/>
    <row r="813" s="61" customFormat="1" ht="12.75" customHeight="1" x14ac:dyDescent="0.2"/>
    <row r="814" s="61" customFormat="1" ht="12.75" customHeight="1" x14ac:dyDescent="0.2"/>
    <row r="815" s="61" customFormat="1" ht="12.75" customHeight="1" x14ac:dyDescent="0.2"/>
    <row r="816" s="61" customFormat="1" ht="12.75" customHeight="1" x14ac:dyDescent="0.2"/>
    <row r="817" s="61" customFormat="1" ht="12.75" customHeight="1" x14ac:dyDescent="0.2"/>
    <row r="818" s="61" customFormat="1" ht="12.75" customHeight="1" x14ac:dyDescent="0.2"/>
    <row r="819" s="61" customFormat="1" ht="12.75" customHeight="1" x14ac:dyDescent="0.2"/>
    <row r="820" s="61" customFormat="1" ht="12.75" customHeight="1" x14ac:dyDescent="0.2"/>
    <row r="821" s="61" customFormat="1" ht="12.75" customHeight="1" x14ac:dyDescent="0.2"/>
    <row r="822" s="61" customFormat="1" ht="12.75" customHeight="1" x14ac:dyDescent="0.2"/>
    <row r="823" s="61" customFormat="1" ht="12.75" customHeight="1" x14ac:dyDescent="0.2"/>
    <row r="824" s="61" customFormat="1" ht="12.75" customHeight="1" x14ac:dyDescent="0.2"/>
    <row r="825" s="61" customFormat="1" ht="12.75" customHeight="1" x14ac:dyDescent="0.2"/>
    <row r="826" s="61" customFormat="1" ht="12.75" customHeight="1" x14ac:dyDescent="0.2"/>
    <row r="827" s="61" customFormat="1" ht="12.75" customHeight="1" x14ac:dyDescent="0.2"/>
    <row r="828" s="61" customFormat="1" ht="12.75" customHeight="1" x14ac:dyDescent="0.2"/>
    <row r="829" s="61" customFormat="1" ht="12.75" customHeight="1" x14ac:dyDescent="0.2"/>
    <row r="830" s="61" customFormat="1" ht="12.75" customHeight="1" x14ac:dyDescent="0.2"/>
    <row r="831" s="61" customFormat="1" ht="12.75" customHeight="1" x14ac:dyDescent="0.2"/>
    <row r="832" s="61" customFormat="1" ht="12.75" customHeight="1" x14ac:dyDescent="0.2"/>
    <row r="833" s="61" customFormat="1" ht="12.75" customHeight="1" x14ac:dyDescent="0.2"/>
    <row r="834" s="61" customFormat="1" ht="12.75" customHeight="1" x14ac:dyDescent="0.2"/>
    <row r="835" s="61" customFormat="1" ht="12.75" customHeight="1" x14ac:dyDescent="0.2"/>
    <row r="836" s="61" customFormat="1" ht="12.75" customHeight="1" x14ac:dyDescent="0.2"/>
    <row r="837" s="61" customFormat="1" ht="12.75" customHeight="1" x14ac:dyDescent="0.2"/>
    <row r="838" s="61" customFormat="1" ht="12.75" customHeight="1" x14ac:dyDescent="0.2"/>
    <row r="839" s="61" customFormat="1" ht="12.75" customHeight="1" x14ac:dyDescent="0.2"/>
    <row r="840" s="61" customFormat="1" ht="12.75" customHeight="1" x14ac:dyDescent="0.2"/>
    <row r="841" s="61" customFormat="1" ht="12.75" customHeight="1" x14ac:dyDescent="0.2"/>
    <row r="842" s="61" customFormat="1" ht="12.75" customHeight="1" x14ac:dyDescent="0.2"/>
    <row r="843" s="61" customFormat="1" ht="12.75" customHeight="1" x14ac:dyDescent="0.2"/>
    <row r="844" s="61" customFormat="1" ht="12.75" customHeight="1" x14ac:dyDescent="0.2"/>
    <row r="845" s="61" customFormat="1" ht="12.75" customHeight="1" x14ac:dyDescent="0.2"/>
    <row r="846" s="61" customFormat="1" ht="12.75" customHeight="1" x14ac:dyDescent="0.2"/>
    <row r="847" s="61" customFormat="1" ht="12.75" customHeight="1" x14ac:dyDescent="0.2"/>
    <row r="848" s="61" customFormat="1" ht="12.75" customHeight="1" x14ac:dyDescent="0.2"/>
    <row r="849" s="61" customFormat="1" ht="12.75" customHeight="1" x14ac:dyDescent="0.2"/>
    <row r="850" s="61" customFormat="1" ht="12.75" customHeight="1" x14ac:dyDescent="0.2"/>
    <row r="851" s="61" customFormat="1" ht="12.75" customHeight="1" x14ac:dyDescent="0.2"/>
    <row r="852" s="61" customFormat="1" ht="12.75" customHeight="1" x14ac:dyDescent="0.2"/>
    <row r="853" s="61" customFormat="1" ht="12.75" customHeight="1" x14ac:dyDescent="0.2"/>
    <row r="854" s="61" customFormat="1" ht="12.75" customHeight="1" x14ac:dyDescent="0.2"/>
    <row r="855" s="61" customFormat="1" ht="12.75" customHeight="1" x14ac:dyDescent="0.2"/>
    <row r="856" s="61" customFormat="1" ht="12.75" customHeight="1" x14ac:dyDescent="0.2"/>
    <row r="857" s="61" customFormat="1" ht="12.75" customHeight="1" x14ac:dyDescent="0.2"/>
    <row r="858" s="61" customFormat="1" ht="12.75" customHeight="1" x14ac:dyDescent="0.2"/>
    <row r="859" s="61" customFormat="1" ht="12.75" customHeight="1" x14ac:dyDescent="0.2"/>
    <row r="860" s="61" customFormat="1" ht="12.75" customHeight="1" x14ac:dyDescent="0.2"/>
    <row r="861" s="61" customFormat="1" ht="12.75" customHeight="1" x14ac:dyDescent="0.2"/>
    <row r="862" s="61" customFormat="1" ht="12.75" customHeight="1" x14ac:dyDescent="0.2"/>
    <row r="863" s="61" customFormat="1" ht="12.75" customHeight="1" x14ac:dyDescent="0.2"/>
    <row r="864" s="61" customFormat="1" ht="12.75" customHeight="1" x14ac:dyDescent="0.2"/>
    <row r="865" s="61" customFormat="1" ht="12.75" customHeight="1" x14ac:dyDescent="0.2"/>
    <row r="866" s="61" customFormat="1" ht="12.75" customHeight="1" x14ac:dyDescent="0.2"/>
    <row r="867" s="61" customFormat="1" ht="12.75" customHeight="1" x14ac:dyDescent="0.2"/>
    <row r="868" s="61" customFormat="1" ht="12.75" customHeight="1" x14ac:dyDescent="0.2"/>
    <row r="869" s="61" customFormat="1" ht="12.75" customHeight="1" x14ac:dyDescent="0.2"/>
    <row r="870" s="61" customFormat="1" ht="12.75" customHeight="1" x14ac:dyDescent="0.2"/>
    <row r="871" s="61" customFormat="1" ht="12.75" customHeight="1" x14ac:dyDescent="0.2"/>
    <row r="872" s="61" customFormat="1" ht="12.75" customHeight="1" x14ac:dyDescent="0.2"/>
    <row r="873" s="61" customFormat="1" ht="12.75" customHeight="1" x14ac:dyDescent="0.2"/>
    <row r="874" s="61" customFormat="1" ht="12.75" customHeight="1" x14ac:dyDescent="0.2"/>
    <row r="875" s="61" customFormat="1" ht="12.75" customHeight="1" x14ac:dyDescent="0.2"/>
    <row r="876" s="61" customFormat="1" ht="12.75" customHeight="1" x14ac:dyDescent="0.2"/>
    <row r="877" s="61" customFormat="1" ht="12.75" customHeight="1" x14ac:dyDescent="0.2"/>
    <row r="878" s="61" customFormat="1" ht="12.75" customHeight="1" x14ac:dyDescent="0.2"/>
    <row r="879" s="61" customFormat="1" ht="12.75" customHeight="1" x14ac:dyDescent="0.2"/>
    <row r="880" s="61" customFormat="1" ht="12.75" customHeight="1" x14ac:dyDescent="0.2"/>
    <row r="881" s="61" customFormat="1" ht="12.75" customHeight="1" x14ac:dyDescent="0.2"/>
    <row r="882" s="61" customFormat="1" ht="12.75" customHeight="1" x14ac:dyDescent="0.2"/>
    <row r="883" s="61" customFormat="1" ht="12.75" customHeight="1" x14ac:dyDescent="0.2"/>
    <row r="884" s="61" customFormat="1" ht="12.75" customHeight="1" x14ac:dyDescent="0.2"/>
    <row r="885" s="61" customFormat="1" ht="12.75" customHeight="1" x14ac:dyDescent="0.2"/>
    <row r="886" s="61" customFormat="1" ht="12.75" customHeight="1" x14ac:dyDescent="0.2"/>
    <row r="887" s="61" customFormat="1" ht="12.75" customHeight="1" x14ac:dyDescent="0.2"/>
    <row r="888" s="61" customFormat="1" ht="12.75" customHeight="1" x14ac:dyDescent="0.2"/>
    <row r="889" s="61" customFormat="1" ht="12.75" customHeight="1" x14ac:dyDescent="0.2"/>
    <row r="890" s="61" customFormat="1" ht="12.75" customHeight="1" x14ac:dyDescent="0.2"/>
    <row r="891" s="61" customFormat="1" ht="12.75" customHeight="1" x14ac:dyDescent="0.2"/>
    <row r="892" s="61" customFormat="1" ht="12.75" customHeight="1" x14ac:dyDescent="0.2"/>
    <row r="893" s="61" customFormat="1" ht="12.75" customHeight="1" x14ac:dyDescent="0.2"/>
    <row r="894" s="61" customFormat="1" ht="12.75" customHeight="1" x14ac:dyDescent="0.2"/>
    <row r="895" s="61" customFormat="1" ht="12.75" customHeight="1" x14ac:dyDescent="0.2"/>
    <row r="896" s="61" customFormat="1" ht="12.75" customHeight="1" x14ac:dyDescent="0.2"/>
    <row r="897" s="61" customFormat="1" ht="12.75" customHeight="1" x14ac:dyDescent="0.2"/>
    <row r="898" s="61" customFormat="1" ht="12.75" customHeight="1" x14ac:dyDescent="0.2"/>
    <row r="899" s="61" customFormat="1" ht="12.75" customHeight="1" x14ac:dyDescent="0.2"/>
    <row r="900" s="61" customFormat="1" ht="12.75" customHeight="1" x14ac:dyDescent="0.2"/>
    <row r="901" s="61" customFormat="1" ht="12.75" customHeight="1" x14ac:dyDescent="0.2"/>
    <row r="902" s="61" customFormat="1" ht="12.75" customHeight="1" x14ac:dyDescent="0.2"/>
    <row r="903" s="61" customFormat="1" ht="12.75" customHeight="1" x14ac:dyDescent="0.2"/>
    <row r="904" s="61" customFormat="1" ht="12.75" customHeight="1" x14ac:dyDescent="0.2"/>
    <row r="905" s="61" customFormat="1" ht="12.75" customHeight="1" x14ac:dyDescent="0.2"/>
    <row r="906" s="61" customFormat="1" ht="12.75" customHeight="1" x14ac:dyDescent="0.2"/>
    <row r="907" s="61" customFormat="1" ht="12.75" customHeight="1" x14ac:dyDescent="0.2"/>
    <row r="908" s="61" customFormat="1" ht="12.75" customHeight="1" x14ac:dyDescent="0.2"/>
    <row r="909" s="61" customFormat="1" ht="12.75" customHeight="1" x14ac:dyDescent="0.2"/>
    <row r="910" s="61" customFormat="1" ht="12.75" customHeight="1" x14ac:dyDescent="0.2"/>
    <row r="911" s="61" customFormat="1" ht="12.75" customHeight="1" x14ac:dyDescent="0.2"/>
    <row r="912" s="61" customFormat="1" ht="12.75" customHeight="1" x14ac:dyDescent="0.2"/>
    <row r="913" s="61" customFormat="1" ht="12.75" customHeight="1" x14ac:dyDescent="0.2"/>
    <row r="914" s="61" customFormat="1" ht="12.75" customHeight="1" x14ac:dyDescent="0.2"/>
    <row r="915" s="61" customFormat="1" ht="12.75" customHeight="1" x14ac:dyDescent="0.2"/>
    <row r="916" s="61" customFormat="1" ht="12.75" customHeight="1" x14ac:dyDescent="0.2"/>
    <row r="917" s="61" customFormat="1" ht="12.75" customHeight="1" x14ac:dyDescent="0.2"/>
    <row r="918" s="61" customFormat="1" ht="12.75" customHeight="1" x14ac:dyDescent="0.2"/>
    <row r="919" s="61" customFormat="1" ht="12.75" customHeight="1" x14ac:dyDescent="0.2"/>
    <row r="920" s="61" customFormat="1" ht="12.75" customHeight="1" x14ac:dyDescent="0.2"/>
    <row r="921" s="61" customFormat="1" ht="12.75" customHeight="1" x14ac:dyDescent="0.2"/>
    <row r="922" s="61" customFormat="1" ht="12.75" customHeight="1" x14ac:dyDescent="0.2"/>
    <row r="923" s="61" customFormat="1" ht="12.75" customHeight="1" x14ac:dyDescent="0.2"/>
    <row r="924" s="61" customFormat="1" ht="12.75" customHeight="1" x14ac:dyDescent="0.2"/>
    <row r="925" s="61" customFormat="1" ht="12.75" customHeight="1" x14ac:dyDescent="0.2"/>
    <row r="926" s="61" customFormat="1" ht="12.75" customHeight="1" x14ac:dyDescent="0.2"/>
    <row r="927" s="61" customFormat="1" ht="12.75" customHeight="1" x14ac:dyDescent="0.2"/>
    <row r="928" s="61" customFormat="1" ht="12.75" customHeight="1" x14ac:dyDescent="0.2"/>
    <row r="929" s="61" customFormat="1" ht="12.75" customHeight="1" x14ac:dyDescent="0.2"/>
    <row r="930" s="61" customFormat="1" ht="12.75" customHeight="1" x14ac:dyDescent="0.2"/>
    <row r="931" s="61" customFormat="1" ht="12.75" customHeight="1" x14ac:dyDescent="0.2"/>
    <row r="932" s="61" customFormat="1" ht="12.75" customHeight="1" x14ac:dyDescent="0.2"/>
    <row r="933" s="61" customFormat="1" ht="12.75" customHeight="1" x14ac:dyDescent="0.2"/>
    <row r="934" s="61" customFormat="1" ht="12.75" customHeight="1" x14ac:dyDescent="0.2"/>
    <row r="935" s="61" customFormat="1" ht="12.75" customHeight="1" x14ac:dyDescent="0.2"/>
    <row r="936" s="61" customFormat="1" ht="12.75" customHeight="1" x14ac:dyDescent="0.2"/>
    <row r="937" s="61" customFormat="1" ht="12.75" customHeight="1" x14ac:dyDescent="0.2"/>
    <row r="938" s="61" customFormat="1" ht="12.75" customHeight="1" x14ac:dyDescent="0.2"/>
    <row r="939" s="61" customFormat="1" ht="12.75" customHeight="1" x14ac:dyDescent="0.2"/>
    <row r="940" s="61" customFormat="1" ht="12.75" customHeight="1" x14ac:dyDescent="0.2"/>
    <row r="941" s="61" customFormat="1" ht="12.75" customHeight="1" x14ac:dyDescent="0.2"/>
    <row r="942" s="61" customFormat="1" ht="12.75" customHeight="1" x14ac:dyDescent="0.2"/>
    <row r="943" s="61" customFormat="1" ht="12.75" customHeight="1" x14ac:dyDescent="0.2"/>
    <row r="944" s="61" customFormat="1" ht="12.75" customHeight="1" x14ac:dyDescent="0.2"/>
    <row r="945" s="61" customFormat="1" ht="12.75" customHeight="1" x14ac:dyDescent="0.2"/>
    <row r="946" s="61" customFormat="1" ht="12.75" customHeight="1" x14ac:dyDescent="0.2"/>
    <row r="947" s="61" customFormat="1" ht="12.75" customHeight="1" x14ac:dyDescent="0.2"/>
    <row r="948" s="61" customFormat="1" ht="12.75" customHeight="1" x14ac:dyDescent="0.2"/>
    <row r="949" s="61" customFormat="1" ht="12.75" customHeight="1" x14ac:dyDescent="0.2"/>
    <row r="950" s="61" customFormat="1" ht="12.75" customHeight="1" x14ac:dyDescent="0.2"/>
    <row r="951" s="61" customFormat="1" ht="12.75" customHeight="1" x14ac:dyDescent="0.2"/>
    <row r="952" s="61" customFormat="1" ht="12.75" customHeight="1" x14ac:dyDescent="0.2"/>
    <row r="953" s="61" customFormat="1" ht="12.75" customHeight="1" x14ac:dyDescent="0.2"/>
    <row r="954" s="61" customFormat="1" ht="12.75" customHeight="1" x14ac:dyDescent="0.2"/>
    <row r="955" s="61" customFormat="1" ht="12.75" customHeight="1" x14ac:dyDescent="0.2"/>
    <row r="956" s="61" customFormat="1" ht="12.75" customHeight="1" x14ac:dyDescent="0.2"/>
    <row r="957" s="61" customFormat="1" ht="12.75" customHeight="1" x14ac:dyDescent="0.2"/>
    <row r="958" s="61" customFormat="1" ht="12.75" customHeight="1" x14ac:dyDescent="0.2"/>
    <row r="959" s="61" customFormat="1" ht="12.75" customHeight="1" x14ac:dyDescent="0.2"/>
    <row r="960" s="61" customFormat="1" ht="12.75" customHeight="1" x14ac:dyDescent="0.2"/>
    <row r="961" s="61" customFormat="1" ht="12.75" customHeight="1" x14ac:dyDescent="0.2"/>
    <row r="962" s="61" customFormat="1" ht="12.75" customHeight="1" x14ac:dyDescent="0.2"/>
    <row r="963" s="61" customFormat="1" ht="12.75" customHeight="1" x14ac:dyDescent="0.2"/>
    <row r="964" s="61" customFormat="1" ht="12.75" customHeight="1" x14ac:dyDescent="0.2"/>
    <row r="965" s="61" customFormat="1" ht="12.75" customHeight="1" x14ac:dyDescent="0.2"/>
    <row r="966" s="61" customFormat="1" ht="12.75" customHeight="1" x14ac:dyDescent="0.2"/>
    <row r="967" s="61" customFormat="1" ht="12.75" customHeight="1" x14ac:dyDescent="0.2"/>
    <row r="968" s="61" customFormat="1" ht="12.75" customHeight="1" x14ac:dyDescent="0.2"/>
    <row r="969" s="61" customFormat="1" ht="12.75" customHeight="1" x14ac:dyDescent="0.2"/>
    <row r="970" s="61" customFormat="1" ht="12.75" customHeight="1" x14ac:dyDescent="0.2"/>
    <row r="971" s="61" customFormat="1" ht="12.75" customHeight="1" x14ac:dyDescent="0.2"/>
    <row r="972" s="61" customFormat="1" ht="12.75" customHeight="1" x14ac:dyDescent="0.2"/>
    <row r="973" s="61" customFormat="1" ht="12.75" customHeight="1" x14ac:dyDescent="0.2"/>
    <row r="974" s="61" customFormat="1" ht="12.75" customHeight="1" x14ac:dyDescent="0.2"/>
    <row r="975" s="61" customFormat="1" ht="12.75" customHeight="1" x14ac:dyDescent="0.2"/>
    <row r="976" s="61" customFormat="1" ht="12.75" customHeight="1" x14ac:dyDescent="0.2"/>
    <row r="977" s="61" customFormat="1" ht="12.75" customHeight="1" x14ac:dyDescent="0.2"/>
    <row r="978" s="61" customFormat="1" ht="12.75" customHeight="1" x14ac:dyDescent="0.2"/>
    <row r="979" s="61" customFormat="1" ht="12.75" customHeight="1" x14ac:dyDescent="0.2"/>
    <row r="980" s="61" customFormat="1" ht="12.75" customHeight="1" x14ac:dyDescent="0.2"/>
    <row r="981" s="61" customFormat="1" ht="12.75" customHeight="1" x14ac:dyDescent="0.2"/>
    <row r="982" s="61" customFormat="1" ht="12.75" customHeight="1" x14ac:dyDescent="0.2"/>
    <row r="983" s="61" customFormat="1" ht="12.75" customHeight="1" x14ac:dyDescent="0.2"/>
    <row r="984" s="61" customFormat="1" ht="12.75" customHeight="1" x14ac:dyDescent="0.2"/>
  </sheetData>
  <sheetProtection algorithmName="SHA-512" hashValue="a/+pbnfQhx/n/ZhwdUHDs05I3uwtSRSCzZoayBeFz9HAmB6es3iENxQQDgk57p9ZTgjuPqjtcEDnqgbMkoHbeg==" saltValue="diqUgkZI9/u55OzAB+zlpQ==" spinCount="100000" sheet="1" objects="1" scenarios="1"/>
  <mergeCells count="10">
    <mergeCell ref="C24:H24"/>
    <mergeCell ref="E17:E19"/>
    <mergeCell ref="F17:F19"/>
    <mergeCell ref="C1:H1"/>
    <mergeCell ref="C2:E2"/>
    <mergeCell ref="D8:G8"/>
    <mergeCell ref="D9:G9"/>
    <mergeCell ref="F11:H11"/>
    <mergeCell ref="E14:E16"/>
    <mergeCell ref="F14:F16"/>
  </mergeCells>
  <conditionalFormatting sqref="D11">
    <cfRule type="containsText" dxfId="11" priority="1" operator="containsText" text="&quot;3&quot;">
      <formula>NOT(ISERROR(SEARCH(("""3"""),(D11))))</formula>
    </cfRule>
    <cfRule type="containsText" dxfId="10" priority="2" operator="containsText" text="&quot;1&quot;">
      <formula>NOT(ISERROR(SEARCH(("""1"""),(D11))))</formula>
    </cfRule>
    <cfRule type="containsText" dxfId="9" priority="3" operator="containsText" text="&quot;1&quot;">
      <formula>NOT(ISERROR(SEARCH(("""1"""),(D11))))</formula>
    </cfRule>
  </conditionalFormatting>
  <dataValidations count="1">
    <dataValidation type="list" allowBlank="1" showInputMessage="1" showErrorMessage="1" prompt=" - " sqref="D9" xr:uid="{49E84AA5-A70A-44C0-B2A4-3519284947AF}">
      <formula1>Материал_freelight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2"/>
  <sheetViews>
    <sheetView showGridLines="0" workbookViewId="0">
      <selection activeCell="C4" sqref="C4"/>
    </sheetView>
  </sheetViews>
  <sheetFormatPr defaultColWidth="14.42578125" defaultRowHeight="15" customHeight="1" x14ac:dyDescent="0.2"/>
  <cols>
    <col min="1" max="1" width="6.140625" style="94" customWidth="1"/>
    <col min="2" max="2" width="21.140625" style="94" customWidth="1"/>
    <col min="3" max="3" width="15.7109375" style="94" customWidth="1"/>
    <col min="4" max="4" width="11.85546875" style="94" customWidth="1"/>
    <col min="5" max="5" width="12" style="94" customWidth="1"/>
    <col min="6" max="6" width="21.42578125" style="94" customWidth="1"/>
    <col min="7" max="7" width="21.5703125" style="94" customWidth="1"/>
    <col min="8" max="8" width="18.140625" style="94" customWidth="1"/>
    <col min="9" max="19" width="8" style="94" customWidth="1"/>
    <col min="20" max="16384" width="14.42578125" style="94"/>
  </cols>
  <sheetData>
    <row r="1" spans="1:8" ht="7.9" customHeight="1" x14ac:dyDescent="0.2">
      <c r="A1" s="93"/>
      <c r="B1" s="207"/>
      <c r="C1" s="207"/>
      <c r="D1" s="207"/>
      <c r="E1" s="207"/>
      <c r="F1" s="207"/>
      <c r="G1" s="207"/>
      <c r="H1" s="93"/>
    </row>
    <row r="2" spans="1:8" ht="43.15" customHeight="1" x14ac:dyDescent="0.2">
      <c r="A2" s="93"/>
      <c r="B2" s="209" t="s">
        <v>0</v>
      </c>
      <c r="C2" s="210"/>
      <c r="D2" s="211"/>
      <c r="E2" s="95" t="s">
        <v>1</v>
      </c>
      <c r="F2" s="91"/>
      <c r="G2" s="91"/>
      <c r="H2" s="96"/>
    </row>
    <row r="3" spans="1:8" ht="18" customHeight="1" x14ac:dyDescent="0.2">
      <c r="A3" s="93"/>
      <c r="B3" s="88" t="s">
        <v>2</v>
      </c>
      <c r="C3" s="86">
        <v>400</v>
      </c>
      <c r="D3" s="97" t="s">
        <v>3</v>
      </c>
      <c r="E3" s="98" t="s">
        <v>4</v>
      </c>
      <c r="F3" s="91"/>
      <c r="G3" s="91"/>
      <c r="H3" s="93"/>
    </row>
    <row r="4" spans="1:8" ht="16.899999999999999" customHeight="1" x14ac:dyDescent="0.2">
      <c r="A4" s="93"/>
      <c r="B4" s="89" t="s">
        <v>5</v>
      </c>
      <c r="C4" s="87">
        <v>900</v>
      </c>
      <c r="D4" s="99" t="s">
        <v>3</v>
      </c>
      <c r="E4" s="91"/>
      <c r="F4" s="91"/>
      <c r="G4" s="91"/>
      <c r="H4" s="93"/>
    </row>
    <row r="5" spans="1:8" ht="16.899999999999999" customHeight="1" x14ac:dyDescent="0.2">
      <c r="A5" s="93"/>
      <c r="B5" s="89" t="s">
        <v>6</v>
      </c>
      <c r="C5" s="87">
        <v>18</v>
      </c>
      <c r="D5" s="99" t="s">
        <v>3</v>
      </c>
      <c r="E5" s="91"/>
      <c r="F5" s="91"/>
      <c r="G5" s="91"/>
      <c r="H5" s="93"/>
    </row>
    <row r="6" spans="1:8" ht="15.6" customHeight="1" x14ac:dyDescent="0.2">
      <c r="A6" s="93"/>
      <c r="B6" s="89" t="s">
        <v>7</v>
      </c>
      <c r="C6" s="87">
        <v>160</v>
      </c>
      <c r="D6" s="99" t="s">
        <v>3</v>
      </c>
      <c r="E6" s="91"/>
      <c r="F6" s="91"/>
      <c r="G6" s="91"/>
      <c r="H6" s="93"/>
    </row>
    <row r="7" spans="1:8" ht="8.4499999999999993" customHeight="1" x14ac:dyDescent="0.2">
      <c r="A7" s="93"/>
      <c r="B7" s="90"/>
      <c r="C7" s="100"/>
      <c r="D7" s="101"/>
      <c r="E7" s="91"/>
      <c r="F7" s="91"/>
      <c r="G7" s="91"/>
      <c r="H7" s="93"/>
    </row>
    <row r="8" spans="1:8" ht="15.6" customHeight="1" x14ac:dyDescent="0.2">
      <c r="A8" s="93"/>
      <c r="B8" s="91"/>
      <c r="C8" s="208" t="s">
        <v>8</v>
      </c>
      <c r="D8" s="208"/>
      <c r="E8" s="208"/>
      <c r="F8" s="208"/>
      <c r="G8" s="91"/>
      <c r="H8" s="93"/>
    </row>
    <row r="9" spans="1:8" ht="19.899999999999999" customHeight="1" x14ac:dyDescent="0.25">
      <c r="A9" s="93"/>
      <c r="B9" s="92" t="s">
        <v>9</v>
      </c>
      <c r="C9" s="205" t="s">
        <v>81</v>
      </c>
      <c r="D9" s="206"/>
      <c r="E9" s="206"/>
      <c r="F9" s="206"/>
      <c r="G9" s="91"/>
      <c r="H9" s="93"/>
    </row>
    <row r="10" spans="1:8" ht="16.149999999999999" customHeight="1" x14ac:dyDescent="0.2">
      <c r="A10" s="93"/>
      <c r="B10" s="91"/>
      <c r="C10" s="91"/>
      <c r="D10" s="91"/>
      <c r="E10" s="91"/>
      <c r="F10" s="91"/>
      <c r="G10" s="91"/>
      <c r="H10" s="93"/>
    </row>
    <row r="11" spans="1:8" ht="34.15" customHeight="1" x14ac:dyDescent="0.2">
      <c r="A11" s="93"/>
      <c r="B11" s="102" t="s">
        <v>11</v>
      </c>
      <c r="C11" s="30" t="str">
        <f>IF('PD-LIFT'!$C$9=hidden!$F$4,hidden!$G$4," ")&amp;IF('PD-LIFT'!$C$9=hidden!$A$5,hidden!$G$5," ")&amp;IF('PD-LIFT'!$C$9=hidden!$A$6,hidden!$G$6," ")&amp;IF('PD-LIFT'!$C$9=hidden!$A$7,hidden!$G$7," ")&amp;IF('PD-LIFT'!$C$9=hidden!$A$8,hidden!$G$8," ")&amp;IF('PD-LIFT'!$C$9=hidden!$A$9,hidden!$G$9," ")&amp;IF('PD-LIFT'!$C$9=hidden!$A$10,hidden!$G$10," ")&amp;IF('PD-LIFT'!$C$9=hidden!$A$11,hidden!$G$11," ")&amp;IF('PD-LIFT'!$C$9=hidden!$A$12,hidden!$G$12," ")&amp;IF('PD-LIFT'!$C$9=hidden!$A$13,hidden!$G$13," ")</f>
        <v xml:space="preserve">      5,06   </v>
      </c>
      <c r="D11" s="103" t="s">
        <v>12</v>
      </c>
      <c r="E11" s="91"/>
      <c r="F11" s="91"/>
      <c r="G11" s="91"/>
      <c r="H11" s="93"/>
    </row>
    <row r="12" spans="1:8" ht="7.9" customHeight="1" x14ac:dyDescent="0.2">
      <c r="A12" s="93"/>
      <c r="B12" s="93"/>
      <c r="C12" s="93"/>
      <c r="D12" s="93"/>
      <c r="E12" s="93"/>
      <c r="F12" s="93"/>
      <c r="G12" s="104"/>
      <c r="H12" s="104"/>
    </row>
    <row r="13" spans="1:8" ht="36.6" customHeight="1" x14ac:dyDescent="0.2">
      <c r="A13" s="93"/>
      <c r="B13" s="105" t="s">
        <v>13</v>
      </c>
      <c r="C13" s="15">
        <f>C11*C3</f>
        <v>2023.9999999999998</v>
      </c>
      <c r="D13" s="106" t="s">
        <v>14</v>
      </c>
      <c r="E13" s="204" t="s">
        <v>15</v>
      </c>
      <c r="F13" s="204"/>
      <c r="G13" s="204"/>
      <c r="H13" s="107"/>
    </row>
    <row r="14" spans="1:8" ht="10.15" customHeight="1" x14ac:dyDescent="0.2">
      <c r="A14" s="93"/>
      <c r="B14" s="108"/>
      <c r="C14" s="109"/>
      <c r="D14" s="110"/>
      <c r="E14" s="111"/>
      <c r="F14" s="111"/>
      <c r="G14" s="111"/>
      <c r="H14" s="107"/>
    </row>
    <row r="15" spans="1:8" ht="18.600000000000001" customHeight="1" x14ac:dyDescent="0.2">
      <c r="A15" s="93"/>
      <c r="B15" s="203" t="s">
        <v>16</v>
      </c>
      <c r="C15" s="203"/>
      <c r="D15" s="203"/>
      <c r="E15" s="203"/>
      <c r="F15" s="203"/>
      <c r="G15" s="203"/>
      <c r="H15" s="104"/>
    </row>
    <row r="16" spans="1:8" ht="30.6" customHeight="1" x14ac:dyDescent="0.2">
      <c r="A16" s="93"/>
      <c r="B16" s="112" t="s">
        <v>17</v>
      </c>
      <c r="C16" s="113" t="s">
        <v>18</v>
      </c>
      <c r="D16" s="114" t="s">
        <v>19</v>
      </c>
      <c r="E16" s="115"/>
      <c r="F16" s="116" t="s">
        <v>20</v>
      </c>
      <c r="G16" s="116" t="s">
        <v>21</v>
      </c>
      <c r="H16" s="117"/>
    </row>
    <row r="17" spans="1:8" ht="12.75" customHeight="1" x14ac:dyDescent="0.2">
      <c r="A17" s="93"/>
      <c r="B17" s="118" t="s">
        <v>22</v>
      </c>
      <c r="C17" s="119" t="s">
        <v>23</v>
      </c>
      <c r="D17" s="120" t="s">
        <v>24</v>
      </c>
      <c r="E17" s="121" t="s">
        <v>25</v>
      </c>
      <c r="F17" s="120" t="s">
        <v>26</v>
      </c>
      <c r="G17" s="120" t="s">
        <v>27</v>
      </c>
      <c r="H17" s="122"/>
    </row>
    <row r="18" spans="1:8" ht="12.75" customHeight="1" x14ac:dyDescent="0.2">
      <c r="A18" s="93"/>
      <c r="B18" s="118" t="s">
        <v>28</v>
      </c>
      <c r="C18" s="119" t="s">
        <v>29</v>
      </c>
      <c r="D18" s="120" t="s">
        <v>30</v>
      </c>
      <c r="E18" s="121" t="s">
        <v>31</v>
      </c>
      <c r="F18" s="120" t="s">
        <v>32</v>
      </c>
      <c r="G18" s="120" t="s">
        <v>33</v>
      </c>
      <c r="H18" s="122"/>
    </row>
    <row r="19" spans="1:8" ht="12.75" customHeight="1" x14ac:dyDescent="0.2">
      <c r="A19" s="93"/>
      <c r="B19" s="118" t="s">
        <v>28</v>
      </c>
      <c r="C19" s="119" t="s">
        <v>34</v>
      </c>
      <c r="D19" s="120" t="s">
        <v>35</v>
      </c>
      <c r="E19" s="121" t="s">
        <v>36</v>
      </c>
      <c r="F19" s="120" t="s">
        <v>37</v>
      </c>
      <c r="G19" s="120" t="s">
        <v>38</v>
      </c>
      <c r="H19" s="122"/>
    </row>
    <row r="20" spans="1:8" ht="12.75" customHeight="1" x14ac:dyDescent="0.2">
      <c r="A20" s="93"/>
      <c r="B20" s="118" t="s">
        <v>39</v>
      </c>
      <c r="C20" s="119" t="s">
        <v>40</v>
      </c>
      <c r="D20" s="120" t="s">
        <v>41</v>
      </c>
      <c r="E20" s="121" t="s">
        <v>42</v>
      </c>
      <c r="F20" s="120" t="s">
        <v>43</v>
      </c>
      <c r="G20" s="120" t="s">
        <v>44</v>
      </c>
      <c r="H20" s="122"/>
    </row>
    <row r="21" spans="1:8" ht="12.75" customHeight="1" x14ac:dyDescent="0.2">
      <c r="A21" s="93"/>
      <c r="B21" s="93"/>
      <c r="C21" s="93"/>
      <c r="D21" s="93"/>
      <c r="E21" s="93"/>
      <c r="F21" s="93"/>
      <c r="G21" s="104"/>
      <c r="H21" s="104"/>
    </row>
    <row r="22" spans="1:8" ht="27" customHeight="1" x14ac:dyDescent="0.2">
      <c r="A22" s="93"/>
      <c r="B22" s="200" t="s">
        <v>45</v>
      </c>
      <c r="C22" s="201"/>
      <c r="D22" s="201"/>
      <c r="E22" s="201"/>
      <c r="F22" s="201"/>
      <c r="G22" s="202"/>
      <c r="H22" s="93"/>
    </row>
    <row r="23" spans="1:8" ht="27" customHeight="1" x14ac:dyDescent="0.2">
      <c r="A23" s="93"/>
      <c r="B23" s="123" t="s">
        <v>17</v>
      </c>
      <c r="C23" s="113" t="s">
        <v>18</v>
      </c>
      <c r="D23" s="124" t="s">
        <v>19</v>
      </c>
      <c r="E23" s="124"/>
      <c r="F23" s="124" t="s">
        <v>20</v>
      </c>
      <c r="G23" s="124" t="s">
        <v>21</v>
      </c>
      <c r="H23" s="93"/>
    </row>
    <row r="24" spans="1:8" ht="12.75" customHeight="1" x14ac:dyDescent="0.2">
      <c r="A24" s="93"/>
      <c r="B24" s="118" t="s">
        <v>22</v>
      </c>
      <c r="C24" s="125" t="s">
        <v>46</v>
      </c>
      <c r="D24" s="120" t="s">
        <v>24</v>
      </c>
      <c r="E24" s="121" t="s">
        <v>25</v>
      </c>
      <c r="F24" s="120" t="s">
        <v>47</v>
      </c>
      <c r="G24" s="120" t="s">
        <v>48</v>
      </c>
      <c r="H24" s="93"/>
    </row>
    <row r="25" spans="1:8" ht="12.75" customHeight="1" x14ac:dyDescent="0.2">
      <c r="A25" s="93"/>
      <c r="B25" s="118" t="s">
        <v>28</v>
      </c>
      <c r="C25" s="125" t="s">
        <v>49</v>
      </c>
      <c r="D25" s="120" t="s">
        <v>30</v>
      </c>
      <c r="E25" s="121" t="s">
        <v>31</v>
      </c>
      <c r="F25" s="120" t="s">
        <v>50</v>
      </c>
      <c r="G25" s="120" t="s">
        <v>51</v>
      </c>
      <c r="H25" s="93"/>
    </row>
    <row r="26" spans="1:8" ht="12.75" customHeight="1" x14ac:dyDescent="0.2">
      <c r="A26" s="93"/>
      <c r="B26" s="118" t="s">
        <v>28</v>
      </c>
      <c r="C26" s="125" t="s">
        <v>52</v>
      </c>
      <c r="D26" s="120" t="s">
        <v>35</v>
      </c>
      <c r="E26" s="121" t="s">
        <v>36</v>
      </c>
      <c r="F26" s="120" t="s">
        <v>53</v>
      </c>
      <c r="G26" s="120" t="s">
        <v>54</v>
      </c>
      <c r="H26" s="93"/>
    </row>
    <row r="27" spans="1:8" ht="12.75" customHeight="1" x14ac:dyDescent="0.2">
      <c r="A27" s="104"/>
      <c r="B27" s="118" t="s">
        <v>39</v>
      </c>
      <c r="C27" s="125" t="s">
        <v>55</v>
      </c>
      <c r="D27" s="120" t="s">
        <v>41</v>
      </c>
      <c r="E27" s="121" t="s">
        <v>42</v>
      </c>
      <c r="F27" s="120" t="s">
        <v>56</v>
      </c>
      <c r="G27" s="120" t="s">
        <v>57</v>
      </c>
      <c r="H27" s="104"/>
    </row>
    <row r="28" spans="1:8" ht="12.75" customHeight="1" x14ac:dyDescent="0.2">
      <c r="A28" s="104"/>
      <c r="B28" s="104"/>
      <c r="C28" s="126"/>
      <c r="D28" s="104"/>
      <c r="E28" s="104"/>
      <c r="F28" s="104"/>
      <c r="G28" s="104"/>
      <c r="H28" s="104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sheetProtection algorithmName="SHA-512" hashValue="YfeXXn5TqIMqUNwSJnmIU6AEMM6+HmQl1akpbxDP2JYX+gPPmwy9rUsfMNoBNDSEwmLO/WkR2r4dkN5ZFp/9Zw==" saltValue="XD4Ge37S+VbhWtjXZ3GkvA==" spinCount="100000" sheet="1" objects="1" scenarios="1"/>
  <mergeCells count="7">
    <mergeCell ref="B22:G22"/>
    <mergeCell ref="B15:G15"/>
    <mergeCell ref="E13:G13"/>
    <mergeCell ref="C9:F9"/>
    <mergeCell ref="B1:G1"/>
    <mergeCell ref="C8:F8"/>
    <mergeCell ref="B2:D2"/>
  </mergeCells>
  <phoneticPr fontId="14" type="noConversion"/>
  <conditionalFormatting sqref="C11">
    <cfRule type="containsText" dxfId="8" priority="1" operator="containsText" text="&quot;3&quot;">
      <formula>NOT(ISERROR(SEARCH(("""3"""),(C11))))</formula>
    </cfRule>
    <cfRule type="containsText" dxfId="7" priority="2" operator="containsText" text="&quot;1&quot;">
      <formula>NOT(ISERROR(SEARCH(("""1"""),(C11))))</formula>
    </cfRule>
    <cfRule type="containsText" dxfId="6" priority="3" operator="containsText" text="&quot;1&quot;">
      <formula>NOT(ISERROR(SEARCH(("""1"""),(C11))))</formula>
    </cfRule>
  </conditionalFormatting>
  <dataValidations count="1">
    <dataValidation type="list" allowBlank="1" showInputMessage="1" showErrorMessage="1" prompt=" - " sqref="C9" xr:uid="{00000000-0002-0000-0000-000000000000}">
      <formula1>Материал_freelight</formula1>
    </dataValidation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B14A-3226-4BDB-855F-4F9E438871F6}">
  <dimension ref="A1:H982"/>
  <sheetViews>
    <sheetView showGridLines="0" workbookViewId="0">
      <selection activeCell="C5" sqref="C5"/>
    </sheetView>
  </sheetViews>
  <sheetFormatPr defaultColWidth="14.42578125" defaultRowHeight="15" customHeight="1" x14ac:dyDescent="0.2"/>
  <cols>
    <col min="1" max="1" width="6.140625" style="7" customWidth="1"/>
    <col min="2" max="2" width="21.140625" style="7" customWidth="1"/>
    <col min="3" max="3" width="15.7109375" style="7" customWidth="1"/>
    <col min="4" max="4" width="11.85546875" style="7" customWidth="1"/>
    <col min="5" max="5" width="12" style="7" customWidth="1"/>
    <col min="6" max="6" width="21.42578125" style="7" customWidth="1"/>
    <col min="7" max="7" width="21.5703125" style="7" customWidth="1"/>
    <col min="8" max="8" width="18.140625" style="7" customWidth="1"/>
    <col min="9" max="19" width="8" style="7" customWidth="1"/>
    <col min="20" max="16384" width="14.42578125" style="7"/>
  </cols>
  <sheetData>
    <row r="1" spans="1:8" ht="7.9" customHeight="1" x14ac:dyDescent="0.2">
      <c r="A1" s="1"/>
      <c r="B1" s="212"/>
      <c r="C1" s="212"/>
      <c r="D1" s="212"/>
      <c r="E1" s="212"/>
      <c r="F1" s="212"/>
      <c r="G1" s="212"/>
      <c r="H1" s="1"/>
    </row>
    <row r="2" spans="1:8" ht="43.15" customHeight="1" x14ac:dyDescent="0.2">
      <c r="A2" s="1"/>
      <c r="B2" s="213" t="s">
        <v>0</v>
      </c>
      <c r="C2" s="213"/>
      <c r="D2" s="213"/>
      <c r="E2" s="144"/>
      <c r="F2" s="6"/>
      <c r="G2" s="6"/>
      <c r="H2" s="145"/>
    </row>
    <row r="3" spans="1:8" ht="18" customHeight="1" x14ac:dyDescent="0.2">
      <c r="A3" s="1"/>
      <c r="B3" s="146" t="s">
        <v>2</v>
      </c>
      <c r="C3" s="148">
        <v>356</v>
      </c>
      <c r="D3" s="147" t="s">
        <v>3</v>
      </c>
      <c r="E3" s="6"/>
      <c r="F3" s="6"/>
      <c r="G3" s="6"/>
      <c r="H3" s="1"/>
    </row>
    <row r="4" spans="1:8" ht="16.899999999999999" customHeight="1" x14ac:dyDescent="0.2">
      <c r="A4" s="1"/>
      <c r="B4" s="146" t="s">
        <v>5</v>
      </c>
      <c r="C4" s="148">
        <v>566</v>
      </c>
      <c r="D4" s="147" t="s">
        <v>3</v>
      </c>
      <c r="E4" s="6"/>
      <c r="F4" s="6"/>
      <c r="G4" s="6"/>
      <c r="H4" s="1"/>
    </row>
    <row r="5" spans="1:8" ht="16.899999999999999" customHeight="1" x14ac:dyDescent="0.2">
      <c r="A5" s="1"/>
      <c r="B5" s="146" t="s">
        <v>6</v>
      </c>
      <c r="C5" s="148">
        <v>18</v>
      </c>
      <c r="D5" s="147" t="s">
        <v>3</v>
      </c>
      <c r="E5" s="6"/>
      <c r="F5" s="6"/>
      <c r="G5" s="6"/>
      <c r="H5" s="1"/>
    </row>
    <row r="6" spans="1:8" ht="15.6" customHeight="1" x14ac:dyDescent="0.2">
      <c r="A6" s="1"/>
      <c r="B6" s="146" t="s">
        <v>7</v>
      </c>
      <c r="C6" s="148">
        <v>256</v>
      </c>
      <c r="D6" s="147" t="s">
        <v>3</v>
      </c>
      <c r="E6" s="6"/>
      <c r="F6" s="6"/>
      <c r="G6" s="6"/>
      <c r="H6" s="1"/>
    </row>
    <row r="7" spans="1:8" ht="8.4499999999999993" customHeight="1" x14ac:dyDescent="0.2">
      <c r="A7" s="1"/>
      <c r="B7" s="3"/>
      <c r="C7" s="4"/>
      <c r="D7" s="5"/>
      <c r="E7" s="6"/>
      <c r="F7" s="6"/>
      <c r="G7" s="6"/>
      <c r="H7" s="1"/>
    </row>
    <row r="8" spans="1:8" ht="15.6" customHeight="1" x14ac:dyDescent="0.2">
      <c r="A8" s="1"/>
      <c r="B8" s="6"/>
      <c r="C8" s="214" t="s">
        <v>8</v>
      </c>
      <c r="D8" s="214"/>
      <c r="E8" s="214"/>
      <c r="F8" s="214"/>
      <c r="G8" s="6"/>
      <c r="H8" s="1"/>
    </row>
    <row r="9" spans="1:8" ht="19.899999999999999" customHeight="1" x14ac:dyDescent="0.25">
      <c r="A9" s="1"/>
      <c r="B9" s="8" t="s">
        <v>9</v>
      </c>
      <c r="C9" s="205" t="s">
        <v>81</v>
      </c>
      <c r="D9" s="206"/>
      <c r="E9" s="206"/>
      <c r="F9" s="206"/>
      <c r="G9" s="6"/>
      <c r="H9" s="1"/>
    </row>
    <row r="10" spans="1:8" ht="16.149999999999999" customHeight="1" x14ac:dyDescent="0.2">
      <c r="A10" s="1"/>
      <c r="B10" s="6"/>
      <c r="C10" s="6"/>
      <c r="D10" s="6"/>
      <c r="E10" s="6"/>
      <c r="F10" s="6"/>
      <c r="G10" s="6"/>
      <c r="H10" s="1"/>
    </row>
    <row r="11" spans="1:8" ht="34.15" customHeight="1" x14ac:dyDescent="0.2">
      <c r="A11" s="1"/>
      <c r="B11" s="9" t="s">
        <v>11</v>
      </c>
      <c r="C11" s="30" t="str">
        <f>IF('PD-MINILIFT'!$C$9=hidden1!$F$4,hidden1!$G$4," ")&amp;IF('PD-MINILIFT'!$C$9=hidden1!$A$5,hidden1!$G$5," ")&amp;IF('PD-MINILIFT'!$C$9=hidden1!$A$6,hidden1!$G$6," ")&amp;IF('PD-MINILIFT'!$C$9=hidden1!$A$7,hidden1!$G$7," ")&amp;IF('PD-MINILIFT'!$C$9=hidden1!$A$8,hidden1!$G$8," ")&amp;IF('PD-MINILIFT'!$C$9=hidden1!$A$9,hidden1!$G$9," ")&amp;IF('PD-MINILIFT'!$C$9=hidden1!$A$10,hidden1!$G$10," ")&amp;IF('PD-MINILIFT'!$C$9=hidden1!$A$11,hidden1!$G$11," ")&amp;IF('PD-MINILIFT'!$C$9=hidden1!$A$12,hidden1!$G$12," ")&amp;IF('PD-MINILIFT'!$C$9=hidden1!$A$13,hidden1!$G$13," ")</f>
        <v xml:space="preserve">      3,19296   </v>
      </c>
      <c r="D11" s="31" t="s">
        <v>12</v>
      </c>
      <c r="E11" s="216" t="s">
        <v>59</v>
      </c>
      <c r="F11" s="216"/>
      <c r="G11" s="216"/>
      <c r="H11" s="1"/>
    </row>
    <row r="12" spans="1:8" ht="18.600000000000001" customHeight="1" x14ac:dyDescent="0.2">
      <c r="A12" s="1"/>
      <c r="B12" s="1"/>
      <c r="C12" s="1"/>
      <c r="D12" s="1"/>
      <c r="E12" s="1"/>
      <c r="F12" s="1"/>
      <c r="G12" s="2"/>
      <c r="H12" s="2"/>
    </row>
    <row r="13" spans="1:8" ht="36.6" customHeight="1" x14ac:dyDescent="0.2">
      <c r="A13" s="1"/>
      <c r="B13" s="27" t="s">
        <v>60</v>
      </c>
      <c r="C13" s="26" t="s">
        <v>61</v>
      </c>
      <c r="D13" s="27" t="s">
        <v>62</v>
      </c>
      <c r="E13" s="28" t="s">
        <v>63</v>
      </c>
      <c r="F13" s="28" t="s">
        <v>64</v>
      </c>
      <c r="G13" s="22"/>
      <c r="H13" s="10"/>
    </row>
    <row r="14" spans="1:8" ht="25.9" customHeight="1" x14ac:dyDescent="0.2">
      <c r="A14" s="1"/>
      <c r="B14" s="25" t="s">
        <v>65</v>
      </c>
      <c r="C14" s="24" t="s">
        <v>66</v>
      </c>
      <c r="D14" s="217" t="s">
        <v>67</v>
      </c>
      <c r="E14" s="220" t="s">
        <v>68</v>
      </c>
      <c r="F14" s="29" t="s">
        <v>69</v>
      </c>
      <c r="G14" s="11"/>
      <c r="H14" s="10"/>
    </row>
    <row r="15" spans="1:8" ht="24" customHeight="1" x14ac:dyDescent="0.2">
      <c r="A15" s="1"/>
      <c r="B15" s="25" t="s">
        <v>70</v>
      </c>
      <c r="C15" s="25" t="s">
        <v>71</v>
      </c>
      <c r="D15" s="218"/>
      <c r="E15" s="221"/>
      <c r="F15" s="25" t="s">
        <v>72</v>
      </c>
      <c r="G15" s="23"/>
      <c r="H15" s="2"/>
    </row>
    <row r="16" spans="1:8" ht="26.45" customHeight="1" x14ac:dyDescent="0.2">
      <c r="A16" s="1"/>
      <c r="B16" s="29" t="s">
        <v>73</v>
      </c>
      <c r="C16" s="25" t="s">
        <v>74</v>
      </c>
      <c r="D16" s="219"/>
      <c r="E16" s="222"/>
      <c r="F16" s="29" t="s">
        <v>75</v>
      </c>
      <c r="G16" s="12"/>
      <c r="H16" s="12"/>
    </row>
    <row r="17" spans="1:8" ht="18.600000000000001" customHeight="1" x14ac:dyDescent="0.2">
      <c r="A17" s="1"/>
      <c r="B17" s="223" t="s">
        <v>76</v>
      </c>
      <c r="C17" s="224"/>
      <c r="D17" s="224"/>
      <c r="E17" s="224"/>
      <c r="F17" s="225"/>
      <c r="G17" s="13"/>
      <c r="H17" s="13"/>
    </row>
    <row r="18" spans="1:8" ht="12.75" customHeight="1" x14ac:dyDescent="0.2">
      <c r="A18" s="1"/>
      <c r="B18" s="17"/>
      <c r="C18" s="17"/>
      <c r="D18" s="13"/>
      <c r="E18" s="18"/>
      <c r="F18" s="13"/>
      <c r="G18" s="13"/>
      <c r="H18" s="13"/>
    </row>
    <row r="19" spans="1:8" ht="12.75" customHeight="1" x14ac:dyDescent="0.2">
      <c r="A19" s="1"/>
      <c r="B19" s="17"/>
      <c r="C19" s="17"/>
      <c r="D19" s="13"/>
      <c r="E19" s="18"/>
      <c r="F19" s="13"/>
      <c r="G19" s="13"/>
      <c r="H19" s="13"/>
    </row>
    <row r="20" spans="1:8" ht="12.75" customHeight="1" x14ac:dyDescent="0.2">
      <c r="A20" s="1"/>
      <c r="B20" s="17"/>
      <c r="C20" s="17"/>
      <c r="D20" s="13"/>
      <c r="E20" s="18"/>
      <c r="F20" s="13"/>
      <c r="G20" s="13"/>
      <c r="H20" s="13"/>
    </row>
    <row r="21" spans="1:8" ht="12.75" customHeight="1" x14ac:dyDescent="0.2">
      <c r="A21" s="1"/>
      <c r="B21" s="2"/>
      <c r="C21" s="2"/>
      <c r="D21" s="2"/>
      <c r="E21" s="2"/>
      <c r="F21" s="2"/>
      <c r="G21" s="2"/>
      <c r="H21" s="2"/>
    </row>
    <row r="22" spans="1:8" ht="27" customHeight="1" x14ac:dyDescent="0.2">
      <c r="A22" s="1"/>
      <c r="B22" s="215"/>
      <c r="C22" s="215"/>
      <c r="D22" s="215"/>
      <c r="E22" s="215"/>
      <c r="F22" s="215"/>
      <c r="G22" s="215"/>
      <c r="H22" s="1"/>
    </row>
    <row r="23" spans="1:8" ht="27" customHeight="1" x14ac:dyDescent="0.2">
      <c r="A23" s="1"/>
      <c r="B23" s="19"/>
      <c r="C23" s="16"/>
      <c r="D23" s="20"/>
      <c r="E23" s="20"/>
      <c r="F23" s="20"/>
      <c r="G23" s="20"/>
      <c r="H23" s="1"/>
    </row>
    <row r="24" spans="1:8" ht="12.75" customHeight="1" x14ac:dyDescent="0.2">
      <c r="A24" s="1"/>
      <c r="B24" s="17"/>
      <c r="C24" s="21"/>
      <c r="D24" s="13"/>
      <c r="E24" s="18"/>
      <c r="F24" s="13"/>
      <c r="G24" s="13"/>
      <c r="H24" s="1"/>
    </row>
    <row r="25" spans="1:8" ht="12.75" customHeight="1" x14ac:dyDescent="0.2">
      <c r="A25" s="1"/>
      <c r="B25" s="17"/>
      <c r="C25" s="21"/>
      <c r="D25" s="13"/>
      <c r="E25" s="18"/>
      <c r="F25" s="13"/>
      <c r="G25" s="13"/>
      <c r="H25" s="1"/>
    </row>
    <row r="26" spans="1:8" ht="12.75" customHeight="1" x14ac:dyDescent="0.2">
      <c r="A26" s="1"/>
      <c r="B26" s="17"/>
      <c r="C26" s="21"/>
      <c r="D26" s="13"/>
      <c r="E26" s="18"/>
      <c r="F26" s="13"/>
      <c r="G26" s="13"/>
      <c r="H26" s="1"/>
    </row>
    <row r="27" spans="1:8" ht="12.75" customHeight="1" x14ac:dyDescent="0.2">
      <c r="A27" s="2"/>
      <c r="B27" s="17"/>
      <c r="C27" s="21"/>
      <c r="D27" s="13"/>
      <c r="E27" s="18"/>
      <c r="F27" s="13"/>
      <c r="G27" s="13"/>
      <c r="H27" s="2"/>
    </row>
    <row r="28" spans="1:8" ht="12.75" customHeight="1" x14ac:dyDescent="0.2">
      <c r="A28" s="2"/>
      <c r="B28" s="2"/>
      <c r="C28" s="14"/>
      <c r="D28" s="2"/>
      <c r="E28" s="2"/>
      <c r="F28" s="2"/>
      <c r="G28" s="2"/>
      <c r="H28" s="2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="7" customFormat="1" ht="12.75" customHeight="1" x14ac:dyDescent="0.2"/>
    <row r="34" s="7" customFormat="1" ht="12.75" customHeight="1" x14ac:dyDescent="0.2"/>
    <row r="35" s="7" customFormat="1" ht="12.75" customHeight="1" x14ac:dyDescent="0.2"/>
    <row r="36" s="7" customFormat="1" ht="12.75" customHeight="1" x14ac:dyDescent="0.2"/>
    <row r="37" s="7" customFormat="1" ht="12.75" customHeight="1" x14ac:dyDescent="0.2"/>
    <row r="38" s="7" customFormat="1" ht="12.75" customHeight="1" x14ac:dyDescent="0.2"/>
    <row r="39" s="7" customFormat="1" ht="12.75" customHeight="1" x14ac:dyDescent="0.2"/>
    <row r="40" s="7" customFormat="1" ht="12.75" customHeight="1" x14ac:dyDescent="0.2"/>
    <row r="41" s="7" customFormat="1" ht="12.75" customHeight="1" x14ac:dyDescent="0.2"/>
    <row r="42" s="7" customFormat="1" ht="12.75" customHeight="1" x14ac:dyDescent="0.2"/>
    <row r="43" s="7" customFormat="1" ht="12.75" customHeight="1" x14ac:dyDescent="0.2"/>
    <row r="44" s="7" customFormat="1" ht="12.75" customHeight="1" x14ac:dyDescent="0.2"/>
    <row r="45" s="7" customFormat="1" ht="12.75" customHeight="1" x14ac:dyDescent="0.2"/>
    <row r="46" s="7" customFormat="1" ht="12.75" customHeight="1" x14ac:dyDescent="0.2"/>
    <row r="47" s="7" customFormat="1" ht="12.75" customHeight="1" x14ac:dyDescent="0.2"/>
    <row r="48" s="7" customFormat="1" ht="12.75" customHeight="1" x14ac:dyDescent="0.2"/>
    <row r="49" s="7" customFormat="1" ht="12.75" customHeight="1" x14ac:dyDescent="0.2"/>
    <row r="50" s="7" customFormat="1" ht="12.75" customHeight="1" x14ac:dyDescent="0.2"/>
    <row r="51" s="7" customFormat="1" ht="12.75" customHeight="1" x14ac:dyDescent="0.2"/>
    <row r="52" s="7" customFormat="1" ht="12.75" customHeight="1" x14ac:dyDescent="0.2"/>
    <row r="53" s="7" customFormat="1" ht="12.75" customHeight="1" x14ac:dyDescent="0.2"/>
    <row r="54" s="7" customFormat="1" ht="12.75" customHeight="1" x14ac:dyDescent="0.2"/>
    <row r="55" s="7" customFormat="1" ht="12.75" customHeight="1" x14ac:dyDescent="0.2"/>
    <row r="56" s="7" customFormat="1" ht="12.75" customHeight="1" x14ac:dyDescent="0.2"/>
    <row r="57" s="7" customFormat="1" ht="12.75" customHeight="1" x14ac:dyDescent="0.2"/>
    <row r="58" s="7" customFormat="1" ht="12.75" customHeight="1" x14ac:dyDescent="0.2"/>
    <row r="59" s="7" customFormat="1" ht="12.75" customHeight="1" x14ac:dyDescent="0.2"/>
    <row r="60" s="7" customFormat="1" ht="12.75" customHeight="1" x14ac:dyDescent="0.2"/>
    <row r="61" s="7" customFormat="1" ht="12.75" customHeight="1" x14ac:dyDescent="0.2"/>
    <row r="62" s="7" customFormat="1" ht="12.75" customHeight="1" x14ac:dyDescent="0.2"/>
    <row r="63" s="7" customFormat="1" ht="12.75" customHeight="1" x14ac:dyDescent="0.2"/>
    <row r="64" s="7" customFormat="1" ht="12.75" customHeight="1" x14ac:dyDescent="0.2"/>
    <row r="65" s="7" customFormat="1" ht="12.75" customHeight="1" x14ac:dyDescent="0.2"/>
    <row r="66" s="7" customFormat="1" ht="12.75" customHeight="1" x14ac:dyDescent="0.2"/>
    <row r="67" s="7" customFormat="1" ht="12.75" customHeight="1" x14ac:dyDescent="0.2"/>
    <row r="68" s="7" customFormat="1" ht="12.75" customHeight="1" x14ac:dyDescent="0.2"/>
    <row r="69" s="7" customFormat="1" ht="12.75" customHeight="1" x14ac:dyDescent="0.2"/>
    <row r="70" s="7" customFormat="1" ht="12.75" customHeight="1" x14ac:dyDescent="0.2"/>
    <row r="71" s="7" customFormat="1" ht="12.75" customHeight="1" x14ac:dyDescent="0.2"/>
    <row r="72" s="7" customFormat="1" ht="12.75" customHeight="1" x14ac:dyDescent="0.2"/>
    <row r="73" s="7" customFormat="1" ht="12.75" customHeight="1" x14ac:dyDescent="0.2"/>
    <row r="74" s="7" customFormat="1" ht="12.75" customHeight="1" x14ac:dyDescent="0.2"/>
    <row r="75" s="7" customFormat="1" ht="12.75" customHeight="1" x14ac:dyDescent="0.2"/>
    <row r="76" s="7" customFormat="1" ht="12.75" customHeight="1" x14ac:dyDescent="0.2"/>
    <row r="77" s="7" customFormat="1" ht="12.75" customHeight="1" x14ac:dyDescent="0.2"/>
    <row r="78" s="7" customFormat="1" ht="12.75" customHeight="1" x14ac:dyDescent="0.2"/>
    <row r="79" s="7" customFormat="1" ht="12.75" customHeight="1" x14ac:dyDescent="0.2"/>
    <row r="80" s="7" customFormat="1" ht="12.75" customHeight="1" x14ac:dyDescent="0.2"/>
    <row r="81" s="7" customFormat="1" ht="12.75" customHeight="1" x14ac:dyDescent="0.2"/>
    <row r="82" s="7" customFormat="1" ht="12.75" customHeight="1" x14ac:dyDescent="0.2"/>
    <row r="83" s="7" customFormat="1" ht="12.75" customHeight="1" x14ac:dyDescent="0.2"/>
    <row r="84" s="7" customFormat="1" ht="12.75" customHeight="1" x14ac:dyDescent="0.2"/>
    <row r="85" s="7" customFormat="1" ht="12.75" customHeight="1" x14ac:dyDescent="0.2"/>
    <row r="86" s="7" customFormat="1" ht="12.75" customHeight="1" x14ac:dyDescent="0.2"/>
    <row r="87" s="7" customFormat="1" ht="12.75" customHeight="1" x14ac:dyDescent="0.2"/>
    <row r="88" s="7" customFormat="1" ht="12.75" customHeight="1" x14ac:dyDescent="0.2"/>
    <row r="89" s="7" customFormat="1" ht="12.75" customHeight="1" x14ac:dyDescent="0.2"/>
    <row r="90" s="7" customFormat="1" ht="12.75" customHeight="1" x14ac:dyDescent="0.2"/>
    <row r="91" s="7" customFormat="1" ht="12.75" customHeight="1" x14ac:dyDescent="0.2"/>
    <row r="92" s="7" customFormat="1" ht="12.75" customHeight="1" x14ac:dyDescent="0.2"/>
    <row r="93" s="7" customFormat="1" ht="12.75" customHeight="1" x14ac:dyDescent="0.2"/>
    <row r="94" s="7" customFormat="1" ht="12.75" customHeight="1" x14ac:dyDescent="0.2"/>
    <row r="95" s="7" customFormat="1" ht="12.75" customHeight="1" x14ac:dyDescent="0.2"/>
    <row r="96" s="7" customFormat="1" ht="12.75" customHeight="1" x14ac:dyDescent="0.2"/>
    <row r="97" s="7" customFormat="1" ht="12.75" customHeight="1" x14ac:dyDescent="0.2"/>
    <row r="98" s="7" customFormat="1" ht="12.75" customHeight="1" x14ac:dyDescent="0.2"/>
    <row r="99" s="7" customFormat="1" ht="12.75" customHeight="1" x14ac:dyDescent="0.2"/>
    <row r="100" s="7" customFormat="1" ht="12.75" customHeight="1" x14ac:dyDescent="0.2"/>
    <row r="101" s="7" customFormat="1" ht="12.75" customHeight="1" x14ac:dyDescent="0.2"/>
    <row r="102" s="7" customFormat="1" ht="12.75" customHeight="1" x14ac:dyDescent="0.2"/>
    <row r="103" s="7" customFormat="1" ht="12.75" customHeight="1" x14ac:dyDescent="0.2"/>
    <row r="104" s="7" customFormat="1" ht="12.75" customHeight="1" x14ac:dyDescent="0.2"/>
    <row r="105" s="7" customFormat="1" ht="12.75" customHeight="1" x14ac:dyDescent="0.2"/>
    <row r="106" s="7" customFormat="1" ht="12.75" customHeight="1" x14ac:dyDescent="0.2"/>
    <row r="107" s="7" customFormat="1" ht="12.75" customHeight="1" x14ac:dyDescent="0.2"/>
    <row r="108" s="7" customFormat="1" ht="12.75" customHeight="1" x14ac:dyDescent="0.2"/>
    <row r="109" s="7" customFormat="1" ht="12.75" customHeight="1" x14ac:dyDescent="0.2"/>
    <row r="110" s="7" customFormat="1" ht="12.75" customHeight="1" x14ac:dyDescent="0.2"/>
    <row r="111" s="7" customFormat="1" ht="12.75" customHeight="1" x14ac:dyDescent="0.2"/>
    <row r="112" s="7" customFormat="1" ht="12.75" customHeight="1" x14ac:dyDescent="0.2"/>
    <row r="113" s="7" customFormat="1" ht="12.75" customHeight="1" x14ac:dyDescent="0.2"/>
    <row r="114" s="7" customFormat="1" ht="12.75" customHeight="1" x14ac:dyDescent="0.2"/>
    <row r="115" s="7" customFormat="1" ht="12.75" customHeight="1" x14ac:dyDescent="0.2"/>
    <row r="116" s="7" customFormat="1" ht="12.75" customHeight="1" x14ac:dyDescent="0.2"/>
    <row r="117" s="7" customFormat="1" ht="12.75" customHeight="1" x14ac:dyDescent="0.2"/>
    <row r="118" s="7" customFormat="1" ht="12.75" customHeight="1" x14ac:dyDescent="0.2"/>
    <row r="119" s="7" customFormat="1" ht="12.75" customHeight="1" x14ac:dyDescent="0.2"/>
    <row r="120" s="7" customFormat="1" ht="12.75" customHeight="1" x14ac:dyDescent="0.2"/>
    <row r="121" s="7" customFormat="1" ht="12.75" customHeight="1" x14ac:dyDescent="0.2"/>
    <row r="122" s="7" customFormat="1" ht="12.75" customHeight="1" x14ac:dyDescent="0.2"/>
    <row r="123" s="7" customFormat="1" ht="12.75" customHeight="1" x14ac:dyDescent="0.2"/>
    <row r="124" s="7" customFormat="1" ht="12.75" customHeight="1" x14ac:dyDescent="0.2"/>
    <row r="125" s="7" customFormat="1" ht="12.75" customHeight="1" x14ac:dyDescent="0.2"/>
    <row r="126" s="7" customFormat="1" ht="12.75" customHeight="1" x14ac:dyDescent="0.2"/>
    <row r="127" s="7" customFormat="1" ht="12.75" customHeight="1" x14ac:dyDescent="0.2"/>
    <row r="128" s="7" customFormat="1" ht="12.75" customHeight="1" x14ac:dyDescent="0.2"/>
    <row r="129" s="7" customFormat="1" ht="12.75" customHeight="1" x14ac:dyDescent="0.2"/>
    <row r="130" s="7" customFormat="1" ht="12.75" customHeight="1" x14ac:dyDescent="0.2"/>
    <row r="131" s="7" customFormat="1" ht="12.75" customHeight="1" x14ac:dyDescent="0.2"/>
    <row r="132" s="7" customFormat="1" ht="12.75" customHeight="1" x14ac:dyDescent="0.2"/>
    <row r="133" s="7" customFormat="1" ht="12.75" customHeight="1" x14ac:dyDescent="0.2"/>
    <row r="134" s="7" customFormat="1" ht="12.75" customHeight="1" x14ac:dyDescent="0.2"/>
    <row r="135" s="7" customFormat="1" ht="12.75" customHeight="1" x14ac:dyDescent="0.2"/>
    <row r="136" s="7" customFormat="1" ht="12.75" customHeight="1" x14ac:dyDescent="0.2"/>
    <row r="137" s="7" customFormat="1" ht="12.75" customHeight="1" x14ac:dyDescent="0.2"/>
    <row r="138" s="7" customFormat="1" ht="12.75" customHeight="1" x14ac:dyDescent="0.2"/>
    <row r="139" s="7" customFormat="1" ht="12.75" customHeight="1" x14ac:dyDescent="0.2"/>
    <row r="140" s="7" customFormat="1" ht="12.75" customHeight="1" x14ac:dyDescent="0.2"/>
    <row r="141" s="7" customFormat="1" ht="12.75" customHeight="1" x14ac:dyDescent="0.2"/>
    <row r="142" s="7" customFormat="1" ht="12.75" customHeight="1" x14ac:dyDescent="0.2"/>
    <row r="143" s="7" customFormat="1" ht="12.75" customHeight="1" x14ac:dyDescent="0.2"/>
    <row r="144" s="7" customFormat="1" ht="12.75" customHeight="1" x14ac:dyDescent="0.2"/>
    <row r="145" s="7" customFormat="1" ht="12.75" customHeight="1" x14ac:dyDescent="0.2"/>
    <row r="146" s="7" customFormat="1" ht="12.75" customHeight="1" x14ac:dyDescent="0.2"/>
    <row r="147" s="7" customFormat="1" ht="12.75" customHeight="1" x14ac:dyDescent="0.2"/>
    <row r="148" s="7" customFormat="1" ht="12.75" customHeight="1" x14ac:dyDescent="0.2"/>
    <row r="149" s="7" customFormat="1" ht="12.75" customHeight="1" x14ac:dyDescent="0.2"/>
    <row r="150" s="7" customFormat="1" ht="12.75" customHeight="1" x14ac:dyDescent="0.2"/>
    <row r="151" s="7" customFormat="1" ht="12.75" customHeight="1" x14ac:dyDescent="0.2"/>
    <row r="152" s="7" customFormat="1" ht="12.75" customHeight="1" x14ac:dyDescent="0.2"/>
    <row r="153" s="7" customFormat="1" ht="12.75" customHeight="1" x14ac:dyDescent="0.2"/>
    <row r="154" s="7" customFormat="1" ht="12.75" customHeight="1" x14ac:dyDescent="0.2"/>
    <row r="155" s="7" customFormat="1" ht="12.75" customHeight="1" x14ac:dyDescent="0.2"/>
    <row r="156" s="7" customFormat="1" ht="12.75" customHeight="1" x14ac:dyDescent="0.2"/>
    <row r="157" s="7" customFormat="1" ht="12.75" customHeight="1" x14ac:dyDescent="0.2"/>
    <row r="158" s="7" customFormat="1" ht="12.75" customHeight="1" x14ac:dyDescent="0.2"/>
    <row r="159" s="7" customFormat="1" ht="12.75" customHeight="1" x14ac:dyDescent="0.2"/>
    <row r="160" s="7" customFormat="1" ht="12.75" customHeight="1" x14ac:dyDescent="0.2"/>
    <row r="161" s="7" customFormat="1" ht="12.75" customHeight="1" x14ac:dyDescent="0.2"/>
    <row r="162" s="7" customFormat="1" ht="12.75" customHeight="1" x14ac:dyDescent="0.2"/>
    <row r="163" s="7" customFormat="1" ht="12.75" customHeight="1" x14ac:dyDescent="0.2"/>
    <row r="164" s="7" customFormat="1" ht="12.75" customHeight="1" x14ac:dyDescent="0.2"/>
    <row r="165" s="7" customFormat="1" ht="12.75" customHeight="1" x14ac:dyDescent="0.2"/>
    <row r="166" s="7" customFormat="1" ht="12.75" customHeight="1" x14ac:dyDescent="0.2"/>
    <row r="167" s="7" customFormat="1" ht="12.75" customHeight="1" x14ac:dyDescent="0.2"/>
    <row r="168" s="7" customFormat="1" ht="12.75" customHeight="1" x14ac:dyDescent="0.2"/>
    <row r="169" s="7" customFormat="1" ht="12.75" customHeight="1" x14ac:dyDescent="0.2"/>
    <row r="170" s="7" customFormat="1" ht="12.75" customHeight="1" x14ac:dyDescent="0.2"/>
    <row r="171" s="7" customFormat="1" ht="12.75" customHeight="1" x14ac:dyDescent="0.2"/>
    <row r="172" s="7" customFormat="1" ht="12.75" customHeight="1" x14ac:dyDescent="0.2"/>
    <row r="173" s="7" customFormat="1" ht="12.75" customHeight="1" x14ac:dyDescent="0.2"/>
    <row r="174" s="7" customFormat="1" ht="12.75" customHeight="1" x14ac:dyDescent="0.2"/>
    <row r="175" s="7" customFormat="1" ht="12.75" customHeight="1" x14ac:dyDescent="0.2"/>
    <row r="176" s="7" customFormat="1" ht="12.75" customHeight="1" x14ac:dyDescent="0.2"/>
    <row r="177" s="7" customFormat="1" ht="12.75" customHeight="1" x14ac:dyDescent="0.2"/>
    <row r="178" s="7" customFormat="1" ht="12.75" customHeight="1" x14ac:dyDescent="0.2"/>
    <row r="179" s="7" customFormat="1" ht="12.75" customHeight="1" x14ac:dyDescent="0.2"/>
    <row r="180" s="7" customFormat="1" ht="12.75" customHeight="1" x14ac:dyDescent="0.2"/>
    <row r="181" s="7" customFormat="1" ht="12.75" customHeight="1" x14ac:dyDescent="0.2"/>
    <row r="182" s="7" customFormat="1" ht="12.75" customHeight="1" x14ac:dyDescent="0.2"/>
    <row r="183" s="7" customFormat="1" ht="12.75" customHeight="1" x14ac:dyDescent="0.2"/>
    <row r="184" s="7" customFormat="1" ht="12.75" customHeight="1" x14ac:dyDescent="0.2"/>
    <row r="185" s="7" customFormat="1" ht="12.75" customHeight="1" x14ac:dyDescent="0.2"/>
    <row r="186" s="7" customFormat="1" ht="12.75" customHeight="1" x14ac:dyDescent="0.2"/>
    <row r="187" s="7" customFormat="1" ht="12.75" customHeight="1" x14ac:dyDescent="0.2"/>
    <row r="188" s="7" customFormat="1" ht="12.75" customHeight="1" x14ac:dyDescent="0.2"/>
    <row r="189" s="7" customFormat="1" ht="12.75" customHeight="1" x14ac:dyDescent="0.2"/>
    <row r="190" s="7" customFormat="1" ht="12.75" customHeight="1" x14ac:dyDescent="0.2"/>
    <row r="191" s="7" customFormat="1" ht="12.75" customHeight="1" x14ac:dyDescent="0.2"/>
    <row r="192" s="7" customFormat="1" ht="12.75" customHeight="1" x14ac:dyDescent="0.2"/>
    <row r="193" s="7" customFormat="1" ht="12.75" customHeight="1" x14ac:dyDescent="0.2"/>
    <row r="194" s="7" customFormat="1" ht="12.75" customHeight="1" x14ac:dyDescent="0.2"/>
    <row r="195" s="7" customFormat="1" ht="12.75" customHeight="1" x14ac:dyDescent="0.2"/>
    <row r="196" s="7" customFormat="1" ht="12.75" customHeight="1" x14ac:dyDescent="0.2"/>
    <row r="197" s="7" customFormat="1" ht="12.75" customHeight="1" x14ac:dyDescent="0.2"/>
    <row r="198" s="7" customFormat="1" ht="12.75" customHeight="1" x14ac:dyDescent="0.2"/>
    <row r="199" s="7" customFormat="1" ht="12.75" customHeight="1" x14ac:dyDescent="0.2"/>
    <row r="200" s="7" customFormat="1" ht="12.75" customHeight="1" x14ac:dyDescent="0.2"/>
    <row r="201" s="7" customFormat="1" ht="12.75" customHeight="1" x14ac:dyDescent="0.2"/>
    <row r="202" s="7" customFormat="1" ht="12.75" customHeight="1" x14ac:dyDescent="0.2"/>
    <row r="203" s="7" customFormat="1" ht="12.75" customHeight="1" x14ac:dyDescent="0.2"/>
    <row r="204" s="7" customFormat="1" ht="12.75" customHeight="1" x14ac:dyDescent="0.2"/>
    <row r="205" s="7" customFormat="1" ht="12.75" customHeight="1" x14ac:dyDescent="0.2"/>
    <row r="206" s="7" customFormat="1" ht="12.75" customHeight="1" x14ac:dyDescent="0.2"/>
    <row r="207" s="7" customFormat="1" ht="12.75" customHeight="1" x14ac:dyDescent="0.2"/>
    <row r="208" s="7" customFormat="1" ht="12.75" customHeight="1" x14ac:dyDescent="0.2"/>
    <row r="209" s="7" customFormat="1" ht="12.75" customHeight="1" x14ac:dyDescent="0.2"/>
    <row r="210" s="7" customFormat="1" ht="12.75" customHeight="1" x14ac:dyDescent="0.2"/>
    <row r="211" s="7" customFormat="1" ht="12.75" customHeight="1" x14ac:dyDescent="0.2"/>
    <row r="212" s="7" customFormat="1" ht="12.75" customHeight="1" x14ac:dyDescent="0.2"/>
    <row r="213" s="7" customFormat="1" ht="12.75" customHeight="1" x14ac:dyDescent="0.2"/>
    <row r="214" s="7" customFormat="1" ht="12.75" customHeight="1" x14ac:dyDescent="0.2"/>
    <row r="215" s="7" customFormat="1" ht="12.75" customHeight="1" x14ac:dyDescent="0.2"/>
    <row r="216" s="7" customFormat="1" ht="12.75" customHeight="1" x14ac:dyDescent="0.2"/>
    <row r="217" s="7" customFormat="1" ht="12.75" customHeight="1" x14ac:dyDescent="0.2"/>
    <row r="218" s="7" customFormat="1" ht="12.75" customHeight="1" x14ac:dyDescent="0.2"/>
    <row r="219" s="7" customFormat="1" ht="12.75" customHeight="1" x14ac:dyDescent="0.2"/>
    <row r="220" s="7" customFormat="1" ht="12.75" customHeight="1" x14ac:dyDescent="0.2"/>
    <row r="221" s="7" customFormat="1" ht="12.75" customHeight="1" x14ac:dyDescent="0.2"/>
    <row r="222" s="7" customFormat="1" ht="12.75" customHeight="1" x14ac:dyDescent="0.2"/>
    <row r="223" s="7" customFormat="1" ht="12.75" customHeight="1" x14ac:dyDescent="0.2"/>
    <row r="224" s="7" customFormat="1" ht="12.75" customHeight="1" x14ac:dyDescent="0.2"/>
    <row r="225" s="7" customFormat="1" ht="12.75" customHeight="1" x14ac:dyDescent="0.2"/>
    <row r="226" s="7" customFormat="1" ht="12.75" customHeight="1" x14ac:dyDescent="0.2"/>
    <row r="227" s="7" customFormat="1" ht="12.75" customHeight="1" x14ac:dyDescent="0.2"/>
    <row r="228" s="7" customFormat="1" ht="12.75" customHeight="1" x14ac:dyDescent="0.2"/>
    <row r="229" s="7" customFormat="1" ht="12.75" customHeight="1" x14ac:dyDescent="0.2"/>
    <row r="230" s="7" customFormat="1" ht="12.75" customHeight="1" x14ac:dyDescent="0.2"/>
    <row r="231" s="7" customFormat="1" ht="12.75" customHeight="1" x14ac:dyDescent="0.2"/>
    <row r="232" s="7" customFormat="1" ht="12.75" customHeight="1" x14ac:dyDescent="0.2"/>
    <row r="233" s="7" customFormat="1" ht="12.75" customHeight="1" x14ac:dyDescent="0.2"/>
    <row r="234" s="7" customFormat="1" ht="12.75" customHeight="1" x14ac:dyDescent="0.2"/>
    <row r="235" s="7" customFormat="1" ht="12.75" customHeight="1" x14ac:dyDescent="0.2"/>
    <row r="236" s="7" customFormat="1" ht="12.75" customHeight="1" x14ac:dyDescent="0.2"/>
    <row r="237" s="7" customFormat="1" ht="12.75" customHeight="1" x14ac:dyDescent="0.2"/>
    <row r="238" s="7" customFormat="1" ht="12.75" customHeight="1" x14ac:dyDescent="0.2"/>
    <row r="239" s="7" customFormat="1" ht="12.75" customHeight="1" x14ac:dyDescent="0.2"/>
    <row r="240" s="7" customFormat="1" ht="12.75" customHeight="1" x14ac:dyDescent="0.2"/>
    <row r="241" s="7" customFormat="1" ht="12.75" customHeight="1" x14ac:dyDescent="0.2"/>
    <row r="242" s="7" customFormat="1" ht="12.75" customHeight="1" x14ac:dyDescent="0.2"/>
    <row r="243" s="7" customFormat="1" ht="12.75" customHeight="1" x14ac:dyDescent="0.2"/>
    <row r="244" s="7" customFormat="1" ht="12.75" customHeight="1" x14ac:dyDescent="0.2"/>
    <row r="245" s="7" customFormat="1" ht="12.75" customHeight="1" x14ac:dyDescent="0.2"/>
    <row r="246" s="7" customFormat="1" ht="12.75" customHeight="1" x14ac:dyDescent="0.2"/>
    <row r="247" s="7" customFormat="1" ht="12.75" customHeight="1" x14ac:dyDescent="0.2"/>
    <row r="248" s="7" customFormat="1" ht="12.75" customHeight="1" x14ac:dyDescent="0.2"/>
    <row r="249" s="7" customFormat="1" ht="12.75" customHeight="1" x14ac:dyDescent="0.2"/>
    <row r="250" s="7" customFormat="1" ht="12.75" customHeight="1" x14ac:dyDescent="0.2"/>
    <row r="251" s="7" customFormat="1" ht="12.75" customHeight="1" x14ac:dyDescent="0.2"/>
    <row r="252" s="7" customFormat="1" ht="12.75" customHeight="1" x14ac:dyDescent="0.2"/>
    <row r="253" s="7" customFormat="1" ht="12.75" customHeight="1" x14ac:dyDescent="0.2"/>
    <row r="254" s="7" customFormat="1" ht="12.75" customHeight="1" x14ac:dyDescent="0.2"/>
    <row r="255" s="7" customFormat="1" ht="12.75" customHeight="1" x14ac:dyDescent="0.2"/>
    <row r="256" s="7" customFormat="1" ht="12.75" customHeight="1" x14ac:dyDescent="0.2"/>
    <row r="257" s="7" customFormat="1" ht="12.75" customHeight="1" x14ac:dyDescent="0.2"/>
    <row r="258" s="7" customFormat="1" ht="12.75" customHeight="1" x14ac:dyDescent="0.2"/>
    <row r="259" s="7" customFormat="1" ht="12.75" customHeight="1" x14ac:dyDescent="0.2"/>
    <row r="260" s="7" customFormat="1" ht="12.75" customHeight="1" x14ac:dyDescent="0.2"/>
    <row r="261" s="7" customFormat="1" ht="12.75" customHeight="1" x14ac:dyDescent="0.2"/>
    <row r="262" s="7" customFormat="1" ht="12.75" customHeight="1" x14ac:dyDescent="0.2"/>
    <row r="263" s="7" customFormat="1" ht="12.75" customHeight="1" x14ac:dyDescent="0.2"/>
    <row r="264" s="7" customFormat="1" ht="12.75" customHeight="1" x14ac:dyDescent="0.2"/>
    <row r="265" s="7" customFormat="1" ht="12.75" customHeight="1" x14ac:dyDescent="0.2"/>
    <row r="266" s="7" customFormat="1" ht="12.75" customHeight="1" x14ac:dyDescent="0.2"/>
    <row r="267" s="7" customFormat="1" ht="12.75" customHeight="1" x14ac:dyDescent="0.2"/>
    <row r="268" s="7" customFormat="1" ht="12.75" customHeight="1" x14ac:dyDescent="0.2"/>
    <row r="269" s="7" customFormat="1" ht="12.75" customHeight="1" x14ac:dyDescent="0.2"/>
    <row r="270" s="7" customFormat="1" ht="12.75" customHeight="1" x14ac:dyDescent="0.2"/>
    <row r="271" s="7" customFormat="1" ht="12.75" customHeight="1" x14ac:dyDescent="0.2"/>
    <row r="272" s="7" customFormat="1" ht="12.75" customHeight="1" x14ac:dyDescent="0.2"/>
    <row r="273" s="7" customFormat="1" ht="12.75" customHeight="1" x14ac:dyDescent="0.2"/>
    <row r="274" s="7" customFormat="1" ht="12.75" customHeight="1" x14ac:dyDescent="0.2"/>
    <row r="275" s="7" customFormat="1" ht="12.75" customHeight="1" x14ac:dyDescent="0.2"/>
    <row r="276" s="7" customFormat="1" ht="12.75" customHeight="1" x14ac:dyDescent="0.2"/>
    <row r="277" s="7" customFormat="1" ht="12.75" customHeight="1" x14ac:dyDescent="0.2"/>
    <row r="278" s="7" customFormat="1" ht="12.75" customHeight="1" x14ac:dyDescent="0.2"/>
    <row r="279" s="7" customFormat="1" ht="12.75" customHeight="1" x14ac:dyDescent="0.2"/>
    <row r="280" s="7" customFormat="1" ht="12.75" customHeight="1" x14ac:dyDescent="0.2"/>
    <row r="281" s="7" customFormat="1" ht="12.75" customHeight="1" x14ac:dyDescent="0.2"/>
    <row r="282" s="7" customFormat="1" ht="12.75" customHeight="1" x14ac:dyDescent="0.2"/>
    <row r="283" s="7" customFormat="1" ht="12.75" customHeight="1" x14ac:dyDescent="0.2"/>
    <row r="284" s="7" customFormat="1" ht="12.75" customHeight="1" x14ac:dyDescent="0.2"/>
    <row r="285" s="7" customFormat="1" ht="12.75" customHeight="1" x14ac:dyDescent="0.2"/>
    <row r="286" s="7" customFormat="1" ht="12.75" customHeight="1" x14ac:dyDescent="0.2"/>
    <row r="287" s="7" customFormat="1" ht="12.75" customHeight="1" x14ac:dyDescent="0.2"/>
    <row r="288" s="7" customFormat="1" ht="12.75" customHeight="1" x14ac:dyDescent="0.2"/>
    <row r="289" s="7" customFormat="1" ht="12.75" customHeight="1" x14ac:dyDescent="0.2"/>
    <row r="290" s="7" customFormat="1" ht="12.75" customHeight="1" x14ac:dyDescent="0.2"/>
    <row r="291" s="7" customFormat="1" ht="12.75" customHeight="1" x14ac:dyDescent="0.2"/>
    <row r="292" s="7" customFormat="1" ht="12.75" customHeight="1" x14ac:dyDescent="0.2"/>
    <row r="293" s="7" customFormat="1" ht="12.75" customHeight="1" x14ac:dyDescent="0.2"/>
    <row r="294" s="7" customFormat="1" ht="12.75" customHeight="1" x14ac:dyDescent="0.2"/>
    <row r="295" s="7" customFormat="1" ht="12.75" customHeight="1" x14ac:dyDescent="0.2"/>
    <row r="296" s="7" customFormat="1" ht="12.75" customHeight="1" x14ac:dyDescent="0.2"/>
    <row r="297" s="7" customFormat="1" ht="12.75" customHeight="1" x14ac:dyDescent="0.2"/>
    <row r="298" s="7" customFormat="1" ht="12.75" customHeight="1" x14ac:dyDescent="0.2"/>
    <row r="299" s="7" customFormat="1" ht="12.75" customHeight="1" x14ac:dyDescent="0.2"/>
    <row r="300" s="7" customFormat="1" ht="12.75" customHeight="1" x14ac:dyDescent="0.2"/>
    <row r="301" s="7" customFormat="1" ht="12.75" customHeight="1" x14ac:dyDescent="0.2"/>
    <row r="302" s="7" customFormat="1" ht="12.75" customHeight="1" x14ac:dyDescent="0.2"/>
    <row r="303" s="7" customFormat="1" ht="12.75" customHeight="1" x14ac:dyDescent="0.2"/>
    <row r="304" s="7" customFormat="1" ht="12.75" customHeight="1" x14ac:dyDescent="0.2"/>
    <row r="305" s="7" customFormat="1" ht="12.75" customHeight="1" x14ac:dyDescent="0.2"/>
    <row r="306" s="7" customFormat="1" ht="12.75" customHeight="1" x14ac:dyDescent="0.2"/>
    <row r="307" s="7" customFormat="1" ht="12.75" customHeight="1" x14ac:dyDescent="0.2"/>
    <row r="308" s="7" customFormat="1" ht="12.75" customHeight="1" x14ac:dyDescent="0.2"/>
    <row r="309" s="7" customFormat="1" ht="12.75" customHeight="1" x14ac:dyDescent="0.2"/>
    <row r="310" s="7" customFormat="1" ht="12.75" customHeight="1" x14ac:dyDescent="0.2"/>
    <row r="311" s="7" customFormat="1" ht="12.75" customHeight="1" x14ac:dyDescent="0.2"/>
    <row r="312" s="7" customFormat="1" ht="12.75" customHeight="1" x14ac:dyDescent="0.2"/>
    <row r="313" s="7" customFormat="1" ht="12.75" customHeight="1" x14ac:dyDescent="0.2"/>
    <row r="314" s="7" customFormat="1" ht="12.75" customHeight="1" x14ac:dyDescent="0.2"/>
    <row r="315" s="7" customFormat="1" ht="12.75" customHeight="1" x14ac:dyDescent="0.2"/>
    <row r="316" s="7" customFormat="1" ht="12.75" customHeight="1" x14ac:dyDescent="0.2"/>
    <row r="317" s="7" customFormat="1" ht="12.75" customHeight="1" x14ac:dyDescent="0.2"/>
    <row r="318" s="7" customFormat="1" ht="12.75" customHeight="1" x14ac:dyDescent="0.2"/>
    <row r="319" s="7" customFormat="1" ht="12.75" customHeight="1" x14ac:dyDescent="0.2"/>
    <row r="320" s="7" customFormat="1" ht="12.75" customHeight="1" x14ac:dyDescent="0.2"/>
    <row r="321" s="7" customFormat="1" ht="12.75" customHeight="1" x14ac:dyDescent="0.2"/>
    <row r="322" s="7" customFormat="1" ht="12.75" customHeight="1" x14ac:dyDescent="0.2"/>
    <row r="323" s="7" customFormat="1" ht="12.75" customHeight="1" x14ac:dyDescent="0.2"/>
    <row r="324" s="7" customFormat="1" ht="12.75" customHeight="1" x14ac:dyDescent="0.2"/>
    <row r="325" s="7" customFormat="1" ht="12.75" customHeight="1" x14ac:dyDescent="0.2"/>
    <row r="326" s="7" customFormat="1" ht="12.75" customHeight="1" x14ac:dyDescent="0.2"/>
    <row r="327" s="7" customFormat="1" ht="12.75" customHeight="1" x14ac:dyDescent="0.2"/>
    <row r="328" s="7" customFormat="1" ht="12.75" customHeight="1" x14ac:dyDescent="0.2"/>
    <row r="329" s="7" customFormat="1" ht="12.75" customHeight="1" x14ac:dyDescent="0.2"/>
    <row r="330" s="7" customFormat="1" ht="12.75" customHeight="1" x14ac:dyDescent="0.2"/>
    <row r="331" s="7" customFormat="1" ht="12.75" customHeight="1" x14ac:dyDescent="0.2"/>
    <row r="332" s="7" customFormat="1" ht="12.75" customHeight="1" x14ac:dyDescent="0.2"/>
    <row r="333" s="7" customFormat="1" ht="12.75" customHeight="1" x14ac:dyDescent="0.2"/>
    <row r="334" s="7" customFormat="1" ht="12.75" customHeight="1" x14ac:dyDescent="0.2"/>
    <row r="335" s="7" customFormat="1" ht="12.75" customHeight="1" x14ac:dyDescent="0.2"/>
    <row r="336" s="7" customFormat="1" ht="12.75" customHeight="1" x14ac:dyDescent="0.2"/>
    <row r="337" s="7" customFormat="1" ht="12.75" customHeight="1" x14ac:dyDescent="0.2"/>
    <row r="338" s="7" customFormat="1" ht="12.75" customHeight="1" x14ac:dyDescent="0.2"/>
    <row r="339" s="7" customFormat="1" ht="12.75" customHeight="1" x14ac:dyDescent="0.2"/>
    <row r="340" s="7" customFormat="1" ht="12.75" customHeight="1" x14ac:dyDescent="0.2"/>
    <row r="341" s="7" customFormat="1" ht="12.75" customHeight="1" x14ac:dyDescent="0.2"/>
    <row r="342" s="7" customFormat="1" ht="12.75" customHeight="1" x14ac:dyDescent="0.2"/>
    <row r="343" s="7" customFormat="1" ht="12.75" customHeight="1" x14ac:dyDescent="0.2"/>
    <row r="344" s="7" customFormat="1" ht="12.75" customHeight="1" x14ac:dyDescent="0.2"/>
    <row r="345" s="7" customFormat="1" ht="12.75" customHeight="1" x14ac:dyDescent="0.2"/>
    <row r="346" s="7" customFormat="1" ht="12.75" customHeight="1" x14ac:dyDescent="0.2"/>
    <row r="347" s="7" customFormat="1" ht="12.75" customHeight="1" x14ac:dyDescent="0.2"/>
    <row r="348" s="7" customFormat="1" ht="12.75" customHeight="1" x14ac:dyDescent="0.2"/>
    <row r="349" s="7" customFormat="1" ht="12.75" customHeight="1" x14ac:dyDescent="0.2"/>
    <row r="350" s="7" customFormat="1" ht="12.75" customHeight="1" x14ac:dyDescent="0.2"/>
    <row r="351" s="7" customFormat="1" ht="12.75" customHeight="1" x14ac:dyDescent="0.2"/>
    <row r="352" s="7" customFormat="1" ht="12.75" customHeight="1" x14ac:dyDescent="0.2"/>
    <row r="353" s="7" customFormat="1" ht="12.75" customHeight="1" x14ac:dyDescent="0.2"/>
    <row r="354" s="7" customFormat="1" ht="12.75" customHeight="1" x14ac:dyDescent="0.2"/>
    <row r="355" s="7" customFormat="1" ht="12.75" customHeight="1" x14ac:dyDescent="0.2"/>
    <row r="356" s="7" customFormat="1" ht="12.75" customHeight="1" x14ac:dyDescent="0.2"/>
    <row r="357" s="7" customFormat="1" ht="12.75" customHeight="1" x14ac:dyDescent="0.2"/>
    <row r="358" s="7" customFormat="1" ht="12.75" customHeight="1" x14ac:dyDescent="0.2"/>
    <row r="359" s="7" customFormat="1" ht="12.75" customHeight="1" x14ac:dyDescent="0.2"/>
    <row r="360" s="7" customFormat="1" ht="12.75" customHeight="1" x14ac:dyDescent="0.2"/>
    <row r="361" s="7" customFormat="1" ht="12.75" customHeight="1" x14ac:dyDescent="0.2"/>
    <row r="362" s="7" customFormat="1" ht="12.75" customHeight="1" x14ac:dyDescent="0.2"/>
    <row r="363" s="7" customFormat="1" ht="12.75" customHeight="1" x14ac:dyDescent="0.2"/>
    <row r="364" s="7" customFormat="1" ht="12.75" customHeight="1" x14ac:dyDescent="0.2"/>
    <row r="365" s="7" customFormat="1" ht="12.75" customHeight="1" x14ac:dyDescent="0.2"/>
    <row r="366" s="7" customFormat="1" ht="12.75" customHeight="1" x14ac:dyDescent="0.2"/>
    <row r="367" s="7" customFormat="1" ht="12.75" customHeight="1" x14ac:dyDescent="0.2"/>
    <row r="368" s="7" customFormat="1" ht="12.75" customHeight="1" x14ac:dyDescent="0.2"/>
    <row r="369" s="7" customFormat="1" ht="12.75" customHeight="1" x14ac:dyDescent="0.2"/>
    <row r="370" s="7" customFormat="1" ht="12.75" customHeight="1" x14ac:dyDescent="0.2"/>
    <row r="371" s="7" customFormat="1" ht="12.75" customHeight="1" x14ac:dyDescent="0.2"/>
    <row r="372" s="7" customFormat="1" ht="12.75" customHeight="1" x14ac:dyDescent="0.2"/>
    <row r="373" s="7" customFormat="1" ht="12.75" customHeight="1" x14ac:dyDescent="0.2"/>
    <row r="374" s="7" customFormat="1" ht="12.75" customHeight="1" x14ac:dyDescent="0.2"/>
    <row r="375" s="7" customFormat="1" ht="12.75" customHeight="1" x14ac:dyDescent="0.2"/>
    <row r="376" s="7" customFormat="1" ht="12.75" customHeight="1" x14ac:dyDescent="0.2"/>
    <row r="377" s="7" customFormat="1" ht="12.75" customHeight="1" x14ac:dyDescent="0.2"/>
    <row r="378" s="7" customFormat="1" ht="12.75" customHeight="1" x14ac:dyDescent="0.2"/>
    <row r="379" s="7" customFormat="1" ht="12.75" customHeight="1" x14ac:dyDescent="0.2"/>
    <row r="380" s="7" customFormat="1" ht="12.75" customHeight="1" x14ac:dyDescent="0.2"/>
    <row r="381" s="7" customFormat="1" ht="12.75" customHeight="1" x14ac:dyDescent="0.2"/>
    <row r="382" s="7" customFormat="1" ht="12.75" customHeight="1" x14ac:dyDescent="0.2"/>
    <row r="383" s="7" customFormat="1" ht="12.75" customHeight="1" x14ac:dyDescent="0.2"/>
    <row r="384" s="7" customFormat="1" ht="12.75" customHeight="1" x14ac:dyDescent="0.2"/>
    <row r="385" s="7" customFormat="1" ht="12.75" customHeight="1" x14ac:dyDescent="0.2"/>
    <row r="386" s="7" customFormat="1" ht="12.75" customHeight="1" x14ac:dyDescent="0.2"/>
    <row r="387" s="7" customFormat="1" ht="12.75" customHeight="1" x14ac:dyDescent="0.2"/>
    <row r="388" s="7" customFormat="1" ht="12.75" customHeight="1" x14ac:dyDescent="0.2"/>
    <row r="389" s="7" customFormat="1" ht="12.75" customHeight="1" x14ac:dyDescent="0.2"/>
    <row r="390" s="7" customFormat="1" ht="12.75" customHeight="1" x14ac:dyDescent="0.2"/>
    <row r="391" s="7" customFormat="1" ht="12.75" customHeight="1" x14ac:dyDescent="0.2"/>
    <row r="392" s="7" customFormat="1" ht="12.75" customHeight="1" x14ac:dyDescent="0.2"/>
    <row r="393" s="7" customFormat="1" ht="12.75" customHeight="1" x14ac:dyDescent="0.2"/>
    <row r="394" s="7" customFormat="1" ht="12.75" customHeight="1" x14ac:dyDescent="0.2"/>
    <row r="395" s="7" customFormat="1" ht="12.75" customHeight="1" x14ac:dyDescent="0.2"/>
    <row r="396" s="7" customFormat="1" ht="12.75" customHeight="1" x14ac:dyDescent="0.2"/>
    <row r="397" s="7" customFormat="1" ht="12.75" customHeight="1" x14ac:dyDescent="0.2"/>
    <row r="398" s="7" customFormat="1" ht="12.75" customHeight="1" x14ac:dyDescent="0.2"/>
    <row r="399" s="7" customFormat="1" ht="12.75" customHeight="1" x14ac:dyDescent="0.2"/>
    <row r="400" s="7" customFormat="1" ht="12.75" customHeight="1" x14ac:dyDescent="0.2"/>
    <row r="401" s="7" customFormat="1" ht="12.75" customHeight="1" x14ac:dyDescent="0.2"/>
    <row r="402" s="7" customFormat="1" ht="12.75" customHeight="1" x14ac:dyDescent="0.2"/>
    <row r="403" s="7" customFormat="1" ht="12.75" customHeight="1" x14ac:dyDescent="0.2"/>
    <row r="404" s="7" customFormat="1" ht="12.75" customHeight="1" x14ac:dyDescent="0.2"/>
    <row r="405" s="7" customFormat="1" ht="12.75" customHeight="1" x14ac:dyDescent="0.2"/>
    <row r="406" s="7" customFormat="1" ht="12.75" customHeight="1" x14ac:dyDescent="0.2"/>
    <row r="407" s="7" customFormat="1" ht="12.75" customHeight="1" x14ac:dyDescent="0.2"/>
    <row r="408" s="7" customFormat="1" ht="12.75" customHeight="1" x14ac:dyDescent="0.2"/>
    <row r="409" s="7" customFormat="1" ht="12.75" customHeight="1" x14ac:dyDescent="0.2"/>
    <row r="410" s="7" customFormat="1" ht="12.75" customHeight="1" x14ac:dyDescent="0.2"/>
    <row r="411" s="7" customFormat="1" ht="12.75" customHeight="1" x14ac:dyDescent="0.2"/>
    <row r="412" s="7" customFormat="1" ht="12.75" customHeight="1" x14ac:dyDescent="0.2"/>
    <row r="413" s="7" customFormat="1" ht="12.75" customHeight="1" x14ac:dyDescent="0.2"/>
    <row r="414" s="7" customFormat="1" ht="12.75" customHeight="1" x14ac:dyDescent="0.2"/>
    <row r="415" s="7" customFormat="1" ht="12.75" customHeight="1" x14ac:dyDescent="0.2"/>
    <row r="416" s="7" customFormat="1" ht="12.75" customHeight="1" x14ac:dyDescent="0.2"/>
    <row r="417" s="7" customFormat="1" ht="12.75" customHeight="1" x14ac:dyDescent="0.2"/>
    <row r="418" s="7" customFormat="1" ht="12.75" customHeight="1" x14ac:dyDescent="0.2"/>
    <row r="419" s="7" customFormat="1" ht="12.75" customHeight="1" x14ac:dyDescent="0.2"/>
    <row r="420" s="7" customFormat="1" ht="12.75" customHeight="1" x14ac:dyDescent="0.2"/>
    <row r="421" s="7" customFormat="1" ht="12.75" customHeight="1" x14ac:dyDescent="0.2"/>
    <row r="422" s="7" customFormat="1" ht="12.75" customHeight="1" x14ac:dyDescent="0.2"/>
    <row r="423" s="7" customFormat="1" ht="12.75" customHeight="1" x14ac:dyDescent="0.2"/>
    <row r="424" s="7" customFormat="1" ht="12.75" customHeight="1" x14ac:dyDescent="0.2"/>
    <row r="425" s="7" customFormat="1" ht="12.75" customHeight="1" x14ac:dyDescent="0.2"/>
    <row r="426" s="7" customFormat="1" ht="12.75" customHeight="1" x14ac:dyDescent="0.2"/>
    <row r="427" s="7" customFormat="1" ht="12.75" customHeight="1" x14ac:dyDescent="0.2"/>
    <row r="428" s="7" customFormat="1" ht="12.75" customHeight="1" x14ac:dyDescent="0.2"/>
    <row r="429" s="7" customFormat="1" ht="12.75" customHeight="1" x14ac:dyDescent="0.2"/>
    <row r="430" s="7" customFormat="1" ht="12.75" customHeight="1" x14ac:dyDescent="0.2"/>
    <row r="431" s="7" customFormat="1" ht="12.75" customHeight="1" x14ac:dyDescent="0.2"/>
    <row r="432" s="7" customFormat="1" ht="12.75" customHeight="1" x14ac:dyDescent="0.2"/>
    <row r="433" s="7" customFormat="1" ht="12.75" customHeight="1" x14ac:dyDescent="0.2"/>
    <row r="434" s="7" customFormat="1" ht="12.75" customHeight="1" x14ac:dyDescent="0.2"/>
    <row r="435" s="7" customFormat="1" ht="12.75" customHeight="1" x14ac:dyDescent="0.2"/>
    <row r="436" s="7" customFormat="1" ht="12.75" customHeight="1" x14ac:dyDescent="0.2"/>
    <row r="437" s="7" customFormat="1" ht="12.75" customHeight="1" x14ac:dyDescent="0.2"/>
    <row r="438" s="7" customFormat="1" ht="12.75" customHeight="1" x14ac:dyDescent="0.2"/>
    <row r="439" s="7" customFormat="1" ht="12.75" customHeight="1" x14ac:dyDescent="0.2"/>
    <row r="440" s="7" customFormat="1" ht="12.75" customHeight="1" x14ac:dyDescent="0.2"/>
    <row r="441" s="7" customFormat="1" ht="12.75" customHeight="1" x14ac:dyDescent="0.2"/>
    <row r="442" s="7" customFormat="1" ht="12.75" customHeight="1" x14ac:dyDescent="0.2"/>
    <row r="443" s="7" customFormat="1" ht="12.75" customHeight="1" x14ac:dyDescent="0.2"/>
    <row r="444" s="7" customFormat="1" ht="12.75" customHeight="1" x14ac:dyDescent="0.2"/>
    <row r="445" s="7" customFormat="1" ht="12.75" customHeight="1" x14ac:dyDescent="0.2"/>
    <row r="446" s="7" customFormat="1" ht="12.75" customHeight="1" x14ac:dyDescent="0.2"/>
    <row r="447" s="7" customFormat="1" ht="12.75" customHeight="1" x14ac:dyDescent="0.2"/>
    <row r="448" s="7" customFormat="1" ht="12.75" customHeight="1" x14ac:dyDescent="0.2"/>
    <row r="449" s="7" customFormat="1" ht="12.75" customHeight="1" x14ac:dyDescent="0.2"/>
    <row r="450" s="7" customFormat="1" ht="12.75" customHeight="1" x14ac:dyDescent="0.2"/>
    <row r="451" s="7" customFormat="1" ht="12.75" customHeight="1" x14ac:dyDescent="0.2"/>
    <row r="452" s="7" customFormat="1" ht="12.75" customHeight="1" x14ac:dyDescent="0.2"/>
    <row r="453" s="7" customFormat="1" ht="12.75" customHeight="1" x14ac:dyDescent="0.2"/>
    <row r="454" s="7" customFormat="1" ht="12.75" customHeight="1" x14ac:dyDescent="0.2"/>
    <row r="455" s="7" customFormat="1" ht="12.75" customHeight="1" x14ac:dyDescent="0.2"/>
    <row r="456" s="7" customFormat="1" ht="12.75" customHeight="1" x14ac:dyDescent="0.2"/>
    <row r="457" s="7" customFormat="1" ht="12.75" customHeight="1" x14ac:dyDescent="0.2"/>
    <row r="458" s="7" customFormat="1" ht="12.75" customHeight="1" x14ac:dyDescent="0.2"/>
    <row r="459" s="7" customFormat="1" ht="12.75" customHeight="1" x14ac:dyDescent="0.2"/>
    <row r="460" s="7" customFormat="1" ht="12.75" customHeight="1" x14ac:dyDescent="0.2"/>
    <row r="461" s="7" customFormat="1" ht="12.75" customHeight="1" x14ac:dyDescent="0.2"/>
    <row r="462" s="7" customFormat="1" ht="12.75" customHeight="1" x14ac:dyDescent="0.2"/>
    <row r="463" s="7" customFormat="1" ht="12.75" customHeight="1" x14ac:dyDescent="0.2"/>
    <row r="464" s="7" customFormat="1" ht="12.75" customHeight="1" x14ac:dyDescent="0.2"/>
    <row r="465" s="7" customFormat="1" ht="12.75" customHeight="1" x14ac:dyDescent="0.2"/>
    <row r="466" s="7" customFormat="1" ht="12.75" customHeight="1" x14ac:dyDescent="0.2"/>
    <row r="467" s="7" customFormat="1" ht="12.75" customHeight="1" x14ac:dyDescent="0.2"/>
    <row r="468" s="7" customFormat="1" ht="12.75" customHeight="1" x14ac:dyDescent="0.2"/>
    <row r="469" s="7" customFormat="1" ht="12.75" customHeight="1" x14ac:dyDescent="0.2"/>
    <row r="470" s="7" customFormat="1" ht="12.75" customHeight="1" x14ac:dyDescent="0.2"/>
    <row r="471" s="7" customFormat="1" ht="12.75" customHeight="1" x14ac:dyDescent="0.2"/>
    <row r="472" s="7" customFormat="1" ht="12.75" customHeight="1" x14ac:dyDescent="0.2"/>
    <row r="473" s="7" customFormat="1" ht="12.75" customHeight="1" x14ac:dyDescent="0.2"/>
    <row r="474" s="7" customFormat="1" ht="12.75" customHeight="1" x14ac:dyDescent="0.2"/>
    <row r="475" s="7" customFormat="1" ht="12.75" customHeight="1" x14ac:dyDescent="0.2"/>
    <row r="476" s="7" customFormat="1" ht="12.75" customHeight="1" x14ac:dyDescent="0.2"/>
    <row r="477" s="7" customFormat="1" ht="12.75" customHeight="1" x14ac:dyDescent="0.2"/>
    <row r="478" s="7" customFormat="1" ht="12.75" customHeight="1" x14ac:dyDescent="0.2"/>
    <row r="479" s="7" customFormat="1" ht="12.75" customHeight="1" x14ac:dyDescent="0.2"/>
    <row r="480" s="7" customFormat="1" ht="12.75" customHeight="1" x14ac:dyDescent="0.2"/>
    <row r="481" s="7" customFormat="1" ht="12.75" customHeight="1" x14ac:dyDescent="0.2"/>
    <row r="482" s="7" customFormat="1" ht="12.75" customHeight="1" x14ac:dyDescent="0.2"/>
    <row r="483" s="7" customFormat="1" ht="12.75" customHeight="1" x14ac:dyDescent="0.2"/>
    <row r="484" s="7" customFormat="1" ht="12.75" customHeight="1" x14ac:dyDescent="0.2"/>
    <row r="485" s="7" customFormat="1" ht="12.75" customHeight="1" x14ac:dyDescent="0.2"/>
    <row r="486" s="7" customFormat="1" ht="12.75" customHeight="1" x14ac:dyDescent="0.2"/>
    <row r="487" s="7" customFormat="1" ht="12.75" customHeight="1" x14ac:dyDescent="0.2"/>
    <row r="488" s="7" customFormat="1" ht="12.75" customHeight="1" x14ac:dyDescent="0.2"/>
    <row r="489" s="7" customFormat="1" ht="12.75" customHeight="1" x14ac:dyDescent="0.2"/>
    <row r="490" s="7" customFormat="1" ht="12.75" customHeight="1" x14ac:dyDescent="0.2"/>
    <row r="491" s="7" customFormat="1" ht="12.75" customHeight="1" x14ac:dyDescent="0.2"/>
    <row r="492" s="7" customFormat="1" ht="12.75" customHeight="1" x14ac:dyDescent="0.2"/>
    <row r="493" s="7" customFormat="1" ht="12.75" customHeight="1" x14ac:dyDescent="0.2"/>
    <row r="494" s="7" customFormat="1" ht="12.75" customHeight="1" x14ac:dyDescent="0.2"/>
    <row r="495" s="7" customFormat="1" ht="12.75" customHeight="1" x14ac:dyDescent="0.2"/>
    <row r="496" s="7" customFormat="1" ht="12.75" customHeight="1" x14ac:dyDescent="0.2"/>
    <row r="497" s="7" customFormat="1" ht="12.75" customHeight="1" x14ac:dyDescent="0.2"/>
    <row r="498" s="7" customFormat="1" ht="12.75" customHeight="1" x14ac:dyDescent="0.2"/>
    <row r="499" s="7" customFormat="1" ht="12.75" customHeight="1" x14ac:dyDescent="0.2"/>
    <row r="500" s="7" customFormat="1" ht="12.75" customHeight="1" x14ac:dyDescent="0.2"/>
    <row r="501" s="7" customFormat="1" ht="12.75" customHeight="1" x14ac:dyDescent="0.2"/>
    <row r="502" s="7" customFormat="1" ht="12.75" customHeight="1" x14ac:dyDescent="0.2"/>
    <row r="503" s="7" customFormat="1" ht="12.75" customHeight="1" x14ac:dyDescent="0.2"/>
    <row r="504" s="7" customFormat="1" ht="12.75" customHeight="1" x14ac:dyDescent="0.2"/>
    <row r="505" s="7" customFormat="1" ht="12.75" customHeight="1" x14ac:dyDescent="0.2"/>
    <row r="506" s="7" customFormat="1" ht="12.75" customHeight="1" x14ac:dyDescent="0.2"/>
    <row r="507" s="7" customFormat="1" ht="12.75" customHeight="1" x14ac:dyDescent="0.2"/>
    <row r="508" s="7" customFormat="1" ht="12.75" customHeight="1" x14ac:dyDescent="0.2"/>
    <row r="509" s="7" customFormat="1" ht="12.75" customHeight="1" x14ac:dyDescent="0.2"/>
    <row r="510" s="7" customFormat="1" ht="12.75" customHeight="1" x14ac:dyDescent="0.2"/>
    <row r="511" s="7" customFormat="1" ht="12.75" customHeight="1" x14ac:dyDescent="0.2"/>
    <row r="512" s="7" customFormat="1" ht="12.75" customHeight="1" x14ac:dyDescent="0.2"/>
    <row r="513" s="7" customFormat="1" ht="12.75" customHeight="1" x14ac:dyDescent="0.2"/>
    <row r="514" s="7" customFormat="1" ht="12.75" customHeight="1" x14ac:dyDescent="0.2"/>
    <row r="515" s="7" customFormat="1" ht="12.75" customHeight="1" x14ac:dyDescent="0.2"/>
    <row r="516" s="7" customFormat="1" ht="12.75" customHeight="1" x14ac:dyDescent="0.2"/>
    <row r="517" s="7" customFormat="1" ht="12.75" customHeight="1" x14ac:dyDescent="0.2"/>
    <row r="518" s="7" customFormat="1" ht="12.75" customHeight="1" x14ac:dyDescent="0.2"/>
    <row r="519" s="7" customFormat="1" ht="12.75" customHeight="1" x14ac:dyDescent="0.2"/>
    <row r="520" s="7" customFormat="1" ht="12.75" customHeight="1" x14ac:dyDescent="0.2"/>
    <row r="521" s="7" customFormat="1" ht="12.75" customHeight="1" x14ac:dyDescent="0.2"/>
    <row r="522" s="7" customFormat="1" ht="12.75" customHeight="1" x14ac:dyDescent="0.2"/>
    <row r="523" s="7" customFormat="1" ht="12.75" customHeight="1" x14ac:dyDescent="0.2"/>
    <row r="524" s="7" customFormat="1" ht="12.75" customHeight="1" x14ac:dyDescent="0.2"/>
    <row r="525" s="7" customFormat="1" ht="12.75" customHeight="1" x14ac:dyDescent="0.2"/>
    <row r="526" s="7" customFormat="1" ht="12.75" customHeight="1" x14ac:dyDescent="0.2"/>
    <row r="527" s="7" customFormat="1" ht="12.75" customHeight="1" x14ac:dyDescent="0.2"/>
    <row r="528" s="7" customFormat="1" ht="12.75" customHeight="1" x14ac:dyDescent="0.2"/>
    <row r="529" s="7" customFormat="1" ht="12.75" customHeight="1" x14ac:dyDescent="0.2"/>
    <row r="530" s="7" customFormat="1" ht="12.75" customHeight="1" x14ac:dyDescent="0.2"/>
    <row r="531" s="7" customFormat="1" ht="12.75" customHeight="1" x14ac:dyDescent="0.2"/>
    <row r="532" s="7" customFormat="1" ht="12.75" customHeight="1" x14ac:dyDescent="0.2"/>
    <row r="533" s="7" customFormat="1" ht="12.75" customHeight="1" x14ac:dyDescent="0.2"/>
    <row r="534" s="7" customFormat="1" ht="12.75" customHeight="1" x14ac:dyDescent="0.2"/>
    <row r="535" s="7" customFormat="1" ht="12.75" customHeight="1" x14ac:dyDescent="0.2"/>
    <row r="536" s="7" customFormat="1" ht="12.75" customHeight="1" x14ac:dyDescent="0.2"/>
    <row r="537" s="7" customFormat="1" ht="12.75" customHeight="1" x14ac:dyDescent="0.2"/>
    <row r="538" s="7" customFormat="1" ht="12.75" customHeight="1" x14ac:dyDescent="0.2"/>
    <row r="539" s="7" customFormat="1" ht="12.75" customHeight="1" x14ac:dyDescent="0.2"/>
    <row r="540" s="7" customFormat="1" ht="12.75" customHeight="1" x14ac:dyDescent="0.2"/>
    <row r="541" s="7" customFormat="1" ht="12.75" customHeight="1" x14ac:dyDescent="0.2"/>
    <row r="542" s="7" customFormat="1" ht="12.75" customHeight="1" x14ac:dyDescent="0.2"/>
    <row r="543" s="7" customFormat="1" ht="12.75" customHeight="1" x14ac:dyDescent="0.2"/>
    <row r="544" s="7" customFormat="1" ht="12.75" customHeight="1" x14ac:dyDescent="0.2"/>
    <row r="545" s="7" customFormat="1" ht="12.75" customHeight="1" x14ac:dyDescent="0.2"/>
    <row r="546" s="7" customFormat="1" ht="12.75" customHeight="1" x14ac:dyDescent="0.2"/>
    <row r="547" s="7" customFormat="1" ht="12.75" customHeight="1" x14ac:dyDescent="0.2"/>
    <row r="548" s="7" customFormat="1" ht="12.75" customHeight="1" x14ac:dyDescent="0.2"/>
    <row r="549" s="7" customFormat="1" ht="12.75" customHeight="1" x14ac:dyDescent="0.2"/>
    <row r="550" s="7" customFormat="1" ht="12.75" customHeight="1" x14ac:dyDescent="0.2"/>
    <row r="551" s="7" customFormat="1" ht="12.75" customHeight="1" x14ac:dyDescent="0.2"/>
    <row r="552" s="7" customFormat="1" ht="12.75" customHeight="1" x14ac:dyDescent="0.2"/>
    <row r="553" s="7" customFormat="1" ht="12.75" customHeight="1" x14ac:dyDescent="0.2"/>
    <row r="554" s="7" customFormat="1" ht="12.75" customHeight="1" x14ac:dyDescent="0.2"/>
    <row r="555" s="7" customFormat="1" ht="12.75" customHeight="1" x14ac:dyDescent="0.2"/>
    <row r="556" s="7" customFormat="1" ht="12.75" customHeight="1" x14ac:dyDescent="0.2"/>
    <row r="557" s="7" customFormat="1" ht="12.75" customHeight="1" x14ac:dyDescent="0.2"/>
    <row r="558" s="7" customFormat="1" ht="12.75" customHeight="1" x14ac:dyDescent="0.2"/>
    <row r="559" s="7" customFormat="1" ht="12.75" customHeight="1" x14ac:dyDescent="0.2"/>
    <row r="560" s="7" customFormat="1" ht="12.75" customHeight="1" x14ac:dyDescent="0.2"/>
    <row r="561" s="7" customFormat="1" ht="12.75" customHeight="1" x14ac:dyDescent="0.2"/>
    <row r="562" s="7" customFormat="1" ht="12.75" customHeight="1" x14ac:dyDescent="0.2"/>
    <row r="563" s="7" customFormat="1" ht="12.75" customHeight="1" x14ac:dyDescent="0.2"/>
    <row r="564" s="7" customFormat="1" ht="12.75" customHeight="1" x14ac:dyDescent="0.2"/>
    <row r="565" s="7" customFormat="1" ht="12.75" customHeight="1" x14ac:dyDescent="0.2"/>
    <row r="566" s="7" customFormat="1" ht="12.75" customHeight="1" x14ac:dyDescent="0.2"/>
    <row r="567" s="7" customFormat="1" ht="12.75" customHeight="1" x14ac:dyDescent="0.2"/>
    <row r="568" s="7" customFormat="1" ht="12.75" customHeight="1" x14ac:dyDescent="0.2"/>
    <row r="569" s="7" customFormat="1" ht="12.75" customHeight="1" x14ac:dyDescent="0.2"/>
    <row r="570" s="7" customFormat="1" ht="12.75" customHeight="1" x14ac:dyDescent="0.2"/>
    <row r="571" s="7" customFormat="1" ht="12.75" customHeight="1" x14ac:dyDescent="0.2"/>
    <row r="572" s="7" customFormat="1" ht="12.75" customHeight="1" x14ac:dyDescent="0.2"/>
    <row r="573" s="7" customFormat="1" ht="12.75" customHeight="1" x14ac:dyDescent="0.2"/>
    <row r="574" s="7" customFormat="1" ht="12.75" customHeight="1" x14ac:dyDescent="0.2"/>
    <row r="575" s="7" customFormat="1" ht="12.75" customHeight="1" x14ac:dyDescent="0.2"/>
    <row r="576" s="7" customFormat="1" ht="12.75" customHeight="1" x14ac:dyDescent="0.2"/>
    <row r="577" s="7" customFormat="1" ht="12.75" customHeight="1" x14ac:dyDescent="0.2"/>
    <row r="578" s="7" customFormat="1" ht="12.75" customHeight="1" x14ac:dyDescent="0.2"/>
    <row r="579" s="7" customFormat="1" ht="12.75" customHeight="1" x14ac:dyDescent="0.2"/>
    <row r="580" s="7" customFormat="1" ht="12.75" customHeight="1" x14ac:dyDescent="0.2"/>
    <row r="581" s="7" customFormat="1" ht="12.75" customHeight="1" x14ac:dyDescent="0.2"/>
    <row r="582" s="7" customFormat="1" ht="12.75" customHeight="1" x14ac:dyDescent="0.2"/>
    <row r="583" s="7" customFormat="1" ht="12.75" customHeight="1" x14ac:dyDescent="0.2"/>
    <row r="584" s="7" customFormat="1" ht="12.75" customHeight="1" x14ac:dyDescent="0.2"/>
    <row r="585" s="7" customFormat="1" ht="12.75" customHeight="1" x14ac:dyDescent="0.2"/>
    <row r="586" s="7" customFormat="1" ht="12.75" customHeight="1" x14ac:dyDescent="0.2"/>
    <row r="587" s="7" customFormat="1" ht="12.75" customHeight="1" x14ac:dyDescent="0.2"/>
    <row r="588" s="7" customFormat="1" ht="12.75" customHeight="1" x14ac:dyDescent="0.2"/>
    <row r="589" s="7" customFormat="1" ht="12.75" customHeight="1" x14ac:dyDescent="0.2"/>
    <row r="590" s="7" customFormat="1" ht="12.75" customHeight="1" x14ac:dyDescent="0.2"/>
    <row r="591" s="7" customFormat="1" ht="12.75" customHeight="1" x14ac:dyDescent="0.2"/>
    <row r="592" s="7" customFormat="1" ht="12.75" customHeight="1" x14ac:dyDescent="0.2"/>
    <row r="593" s="7" customFormat="1" ht="12.75" customHeight="1" x14ac:dyDescent="0.2"/>
    <row r="594" s="7" customFormat="1" ht="12.75" customHeight="1" x14ac:dyDescent="0.2"/>
    <row r="595" s="7" customFormat="1" ht="12.75" customHeight="1" x14ac:dyDescent="0.2"/>
    <row r="596" s="7" customFormat="1" ht="12.75" customHeight="1" x14ac:dyDescent="0.2"/>
    <row r="597" s="7" customFormat="1" ht="12.75" customHeight="1" x14ac:dyDescent="0.2"/>
    <row r="598" s="7" customFormat="1" ht="12.75" customHeight="1" x14ac:dyDescent="0.2"/>
    <row r="599" s="7" customFormat="1" ht="12.75" customHeight="1" x14ac:dyDescent="0.2"/>
    <row r="600" s="7" customFormat="1" ht="12.75" customHeight="1" x14ac:dyDescent="0.2"/>
    <row r="601" s="7" customFormat="1" ht="12.75" customHeight="1" x14ac:dyDescent="0.2"/>
    <row r="602" s="7" customFormat="1" ht="12.75" customHeight="1" x14ac:dyDescent="0.2"/>
    <row r="603" s="7" customFormat="1" ht="12.75" customHeight="1" x14ac:dyDescent="0.2"/>
    <row r="604" s="7" customFormat="1" ht="12.75" customHeight="1" x14ac:dyDescent="0.2"/>
    <row r="605" s="7" customFormat="1" ht="12.75" customHeight="1" x14ac:dyDescent="0.2"/>
    <row r="606" s="7" customFormat="1" ht="12.75" customHeight="1" x14ac:dyDescent="0.2"/>
    <row r="607" s="7" customFormat="1" ht="12.75" customHeight="1" x14ac:dyDescent="0.2"/>
    <row r="608" s="7" customFormat="1" ht="12.75" customHeight="1" x14ac:dyDescent="0.2"/>
    <row r="609" s="7" customFormat="1" ht="12.75" customHeight="1" x14ac:dyDescent="0.2"/>
    <row r="610" s="7" customFormat="1" ht="12.75" customHeight="1" x14ac:dyDescent="0.2"/>
    <row r="611" s="7" customFormat="1" ht="12.75" customHeight="1" x14ac:dyDescent="0.2"/>
    <row r="612" s="7" customFormat="1" ht="12.75" customHeight="1" x14ac:dyDescent="0.2"/>
    <row r="613" s="7" customFormat="1" ht="12.75" customHeight="1" x14ac:dyDescent="0.2"/>
    <row r="614" s="7" customFormat="1" ht="12.75" customHeight="1" x14ac:dyDescent="0.2"/>
    <row r="615" s="7" customFormat="1" ht="12.75" customHeight="1" x14ac:dyDescent="0.2"/>
    <row r="616" s="7" customFormat="1" ht="12.75" customHeight="1" x14ac:dyDescent="0.2"/>
    <row r="617" s="7" customFormat="1" ht="12.75" customHeight="1" x14ac:dyDescent="0.2"/>
    <row r="618" s="7" customFormat="1" ht="12.75" customHeight="1" x14ac:dyDescent="0.2"/>
    <row r="619" s="7" customFormat="1" ht="12.75" customHeight="1" x14ac:dyDescent="0.2"/>
    <row r="620" s="7" customFormat="1" ht="12.75" customHeight="1" x14ac:dyDescent="0.2"/>
    <row r="621" s="7" customFormat="1" ht="12.75" customHeight="1" x14ac:dyDescent="0.2"/>
    <row r="622" s="7" customFormat="1" ht="12.75" customHeight="1" x14ac:dyDescent="0.2"/>
    <row r="623" s="7" customFormat="1" ht="12.75" customHeight="1" x14ac:dyDescent="0.2"/>
    <row r="624" s="7" customFormat="1" ht="12.75" customHeight="1" x14ac:dyDescent="0.2"/>
    <row r="625" s="7" customFormat="1" ht="12.75" customHeight="1" x14ac:dyDescent="0.2"/>
    <row r="626" s="7" customFormat="1" ht="12.75" customHeight="1" x14ac:dyDescent="0.2"/>
    <row r="627" s="7" customFormat="1" ht="12.75" customHeight="1" x14ac:dyDescent="0.2"/>
    <row r="628" s="7" customFormat="1" ht="12.75" customHeight="1" x14ac:dyDescent="0.2"/>
    <row r="629" s="7" customFormat="1" ht="12.75" customHeight="1" x14ac:dyDescent="0.2"/>
    <row r="630" s="7" customFormat="1" ht="12.75" customHeight="1" x14ac:dyDescent="0.2"/>
    <row r="631" s="7" customFormat="1" ht="12.75" customHeight="1" x14ac:dyDescent="0.2"/>
    <row r="632" s="7" customFormat="1" ht="12.75" customHeight="1" x14ac:dyDescent="0.2"/>
    <row r="633" s="7" customFormat="1" ht="12.75" customHeight="1" x14ac:dyDescent="0.2"/>
    <row r="634" s="7" customFormat="1" ht="12.75" customHeight="1" x14ac:dyDescent="0.2"/>
    <row r="635" s="7" customFormat="1" ht="12.75" customHeight="1" x14ac:dyDescent="0.2"/>
    <row r="636" s="7" customFormat="1" ht="12.75" customHeight="1" x14ac:dyDescent="0.2"/>
    <row r="637" s="7" customFormat="1" ht="12.75" customHeight="1" x14ac:dyDescent="0.2"/>
    <row r="638" s="7" customFormat="1" ht="12.75" customHeight="1" x14ac:dyDescent="0.2"/>
    <row r="639" s="7" customFormat="1" ht="12.75" customHeight="1" x14ac:dyDescent="0.2"/>
    <row r="640" s="7" customFormat="1" ht="12.75" customHeight="1" x14ac:dyDescent="0.2"/>
    <row r="641" s="7" customFormat="1" ht="12.75" customHeight="1" x14ac:dyDescent="0.2"/>
    <row r="642" s="7" customFormat="1" ht="12.75" customHeight="1" x14ac:dyDescent="0.2"/>
    <row r="643" s="7" customFormat="1" ht="12.75" customHeight="1" x14ac:dyDescent="0.2"/>
    <row r="644" s="7" customFormat="1" ht="12.75" customHeight="1" x14ac:dyDescent="0.2"/>
    <row r="645" s="7" customFormat="1" ht="12.75" customHeight="1" x14ac:dyDescent="0.2"/>
    <row r="646" s="7" customFormat="1" ht="12.75" customHeight="1" x14ac:dyDescent="0.2"/>
    <row r="647" s="7" customFormat="1" ht="12.75" customHeight="1" x14ac:dyDescent="0.2"/>
    <row r="648" s="7" customFormat="1" ht="12.75" customHeight="1" x14ac:dyDescent="0.2"/>
    <row r="649" s="7" customFormat="1" ht="12.75" customHeight="1" x14ac:dyDescent="0.2"/>
    <row r="650" s="7" customFormat="1" ht="12.75" customHeight="1" x14ac:dyDescent="0.2"/>
    <row r="651" s="7" customFormat="1" ht="12.75" customHeight="1" x14ac:dyDescent="0.2"/>
    <row r="652" s="7" customFormat="1" ht="12.75" customHeight="1" x14ac:dyDescent="0.2"/>
    <row r="653" s="7" customFormat="1" ht="12.75" customHeight="1" x14ac:dyDescent="0.2"/>
    <row r="654" s="7" customFormat="1" ht="12.75" customHeight="1" x14ac:dyDescent="0.2"/>
    <row r="655" s="7" customFormat="1" ht="12.75" customHeight="1" x14ac:dyDescent="0.2"/>
    <row r="656" s="7" customFormat="1" ht="12.75" customHeight="1" x14ac:dyDescent="0.2"/>
    <row r="657" s="7" customFormat="1" ht="12.75" customHeight="1" x14ac:dyDescent="0.2"/>
    <row r="658" s="7" customFormat="1" ht="12.75" customHeight="1" x14ac:dyDescent="0.2"/>
    <row r="659" s="7" customFormat="1" ht="12.75" customHeight="1" x14ac:dyDescent="0.2"/>
    <row r="660" s="7" customFormat="1" ht="12.75" customHeight="1" x14ac:dyDescent="0.2"/>
    <row r="661" s="7" customFormat="1" ht="12.75" customHeight="1" x14ac:dyDescent="0.2"/>
    <row r="662" s="7" customFormat="1" ht="12.75" customHeight="1" x14ac:dyDescent="0.2"/>
    <row r="663" s="7" customFormat="1" ht="12.75" customHeight="1" x14ac:dyDescent="0.2"/>
    <row r="664" s="7" customFormat="1" ht="12.75" customHeight="1" x14ac:dyDescent="0.2"/>
    <row r="665" s="7" customFormat="1" ht="12.75" customHeight="1" x14ac:dyDescent="0.2"/>
    <row r="666" s="7" customFormat="1" ht="12.75" customHeight="1" x14ac:dyDescent="0.2"/>
    <row r="667" s="7" customFormat="1" ht="12.75" customHeight="1" x14ac:dyDescent="0.2"/>
    <row r="668" s="7" customFormat="1" ht="12.75" customHeight="1" x14ac:dyDescent="0.2"/>
    <row r="669" s="7" customFormat="1" ht="12.75" customHeight="1" x14ac:dyDescent="0.2"/>
    <row r="670" s="7" customFormat="1" ht="12.75" customHeight="1" x14ac:dyDescent="0.2"/>
    <row r="671" s="7" customFormat="1" ht="12.75" customHeight="1" x14ac:dyDescent="0.2"/>
    <row r="672" s="7" customFormat="1" ht="12.75" customHeight="1" x14ac:dyDescent="0.2"/>
    <row r="673" s="7" customFormat="1" ht="12.75" customHeight="1" x14ac:dyDescent="0.2"/>
    <row r="674" s="7" customFormat="1" ht="12.75" customHeight="1" x14ac:dyDescent="0.2"/>
    <row r="675" s="7" customFormat="1" ht="12.75" customHeight="1" x14ac:dyDescent="0.2"/>
    <row r="676" s="7" customFormat="1" ht="12.75" customHeight="1" x14ac:dyDescent="0.2"/>
    <row r="677" s="7" customFormat="1" ht="12.75" customHeight="1" x14ac:dyDescent="0.2"/>
    <row r="678" s="7" customFormat="1" ht="12.75" customHeight="1" x14ac:dyDescent="0.2"/>
    <row r="679" s="7" customFormat="1" ht="12.75" customHeight="1" x14ac:dyDescent="0.2"/>
    <row r="680" s="7" customFormat="1" ht="12.75" customHeight="1" x14ac:dyDescent="0.2"/>
    <row r="681" s="7" customFormat="1" ht="12.75" customHeight="1" x14ac:dyDescent="0.2"/>
    <row r="682" s="7" customFormat="1" ht="12.75" customHeight="1" x14ac:dyDescent="0.2"/>
    <row r="683" s="7" customFormat="1" ht="12.75" customHeight="1" x14ac:dyDescent="0.2"/>
    <row r="684" s="7" customFormat="1" ht="12.75" customHeight="1" x14ac:dyDescent="0.2"/>
    <row r="685" s="7" customFormat="1" ht="12.75" customHeight="1" x14ac:dyDescent="0.2"/>
    <row r="686" s="7" customFormat="1" ht="12.75" customHeight="1" x14ac:dyDescent="0.2"/>
    <row r="687" s="7" customFormat="1" ht="12.75" customHeight="1" x14ac:dyDescent="0.2"/>
    <row r="688" s="7" customFormat="1" ht="12.75" customHeight="1" x14ac:dyDescent="0.2"/>
    <row r="689" s="7" customFormat="1" ht="12.75" customHeight="1" x14ac:dyDescent="0.2"/>
    <row r="690" s="7" customFormat="1" ht="12.75" customHeight="1" x14ac:dyDescent="0.2"/>
    <row r="691" s="7" customFormat="1" ht="12.75" customHeight="1" x14ac:dyDescent="0.2"/>
    <row r="692" s="7" customFormat="1" ht="12.75" customHeight="1" x14ac:dyDescent="0.2"/>
    <row r="693" s="7" customFormat="1" ht="12.75" customHeight="1" x14ac:dyDescent="0.2"/>
    <row r="694" s="7" customFormat="1" ht="12.75" customHeight="1" x14ac:dyDescent="0.2"/>
    <row r="695" s="7" customFormat="1" ht="12.75" customHeight="1" x14ac:dyDescent="0.2"/>
    <row r="696" s="7" customFormat="1" ht="12.75" customHeight="1" x14ac:dyDescent="0.2"/>
    <row r="697" s="7" customFormat="1" ht="12.75" customHeight="1" x14ac:dyDescent="0.2"/>
    <row r="698" s="7" customFormat="1" ht="12.75" customHeight="1" x14ac:dyDescent="0.2"/>
    <row r="699" s="7" customFormat="1" ht="12.75" customHeight="1" x14ac:dyDescent="0.2"/>
    <row r="700" s="7" customFormat="1" ht="12.75" customHeight="1" x14ac:dyDescent="0.2"/>
    <row r="701" s="7" customFormat="1" ht="12.75" customHeight="1" x14ac:dyDescent="0.2"/>
    <row r="702" s="7" customFormat="1" ht="12.75" customHeight="1" x14ac:dyDescent="0.2"/>
    <row r="703" s="7" customFormat="1" ht="12.75" customHeight="1" x14ac:dyDescent="0.2"/>
    <row r="704" s="7" customFormat="1" ht="12.75" customHeight="1" x14ac:dyDescent="0.2"/>
    <row r="705" s="7" customFormat="1" ht="12.75" customHeight="1" x14ac:dyDescent="0.2"/>
    <row r="706" s="7" customFormat="1" ht="12.75" customHeight="1" x14ac:dyDescent="0.2"/>
    <row r="707" s="7" customFormat="1" ht="12.75" customHeight="1" x14ac:dyDescent="0.2"/>
    <row r="708" s="7" customFormat="1" ht="12.75" customHeight="1" x14ac:dyDescent="0.2"/>
    <row r="709" s="7" customFormat="1" ht="12.75" customHeight="1" x14ac:dyDescent="0.2"/>
    <row r="710" s="7" customFormat="1" ht="12.75" customHeight="1" x14ac:dyDescent="0.2"/>
    <row r="711" s="7" customFormat="1" ht="12.75" customHeight="1" x14ac:dyDescent="0.2"/>
    <row r="712" s="7" customFormat="1" ht="12.75" customHeight="1" x14ac:dyDescent="0.2"/>
    <row r="713" s="7" customFormat="1" ht="12.75" customHeight="1" x14ac:dyDescent="0.2"/>
    <row r="714" s="7" customFormat="1" ht="12.75" customHeight="1" x14ac:dyDescent="0.2"/>
    <row r="715" s="7" customFormat="1" ht="12.75" customHeight="1" x14ac:dyDescent="0.2"/>
    <row r="716" s="7" customFormat="1" ht="12.75" customHeight="1" x14ac:dyDescent="0.2"/>
    <row r="717" s="7" customFormat="1" ht="12.75" customHeight="1" x14ac:dyDescent="0.2"/>
    <row r="718" s="7" customFormat="1" ht="12.75" customHeight="1" x14ac:dyDescent="0.2"/>
    <row r="719" s="7" customFormat="1" ht="12.75" customHeight="1" x14ac:dyDescent="0.2"/>
    <row r="720" s="7" customFormat="1" ht="12.75" customHeight="1" x14ac:dyDescent="0.2"/>
    <row r="721" s="7" customFormat="1" ht="12.75" customHeight="1" x14ac:dyDescent="0.2"/>
    <row r="722" s="7" customFormat="1" ht="12.75" customHeight="1" x14ac:dyDescent="0.2"/>
    <row r="723" s="7" customFormat="1" ht="12.75" customHeight="1" x14ac:dyDescent="0.2"/>
    <row r="724" s="7" customFormat="1" ht="12.75" customHeight="1" x14ac:dyDescent="0.2"/>
    <row r="725" s="7" customFormat="1" ht="12.75" customHeight="1" x14ac:dyDescent="0.2"/>
    <row r="726" s="7" customFormat="1" ht="12.75" customHeight="1" x14ac:dyDescent="0.2"/>
    <row r="727" s="7" customFormat="1" ht="12.75" customHeight="1" x14ac:dyDescent="0.2"/>
    <row r="728" s="7" customFormat="1" ht="12.75" customHeight="1" x14ac:dyDescent="0.2"/>
    <row r="729" s="7" customFormat="1" ht="12.75" customHeight="1" x14ac:dyDescent="0.2"/>
    <row r="730" s="7" customFormat="1" ht="12.75" customHeight="1" x14ac:dyDescent="0.2"/>
    <row r="731" s="7" customFormat="1" ht="12.75" customHeight="1" x14ac:dyDescent="0.2"/>
    <row r="732" s="7" customFormat="1" ht="12.75" customHeight="1" x14ac:dyDescent="0.2"/>
    <row r="733" s="7" customFormat="1" ht="12.75" customHeight="1" x14ac:dyDescent="0.2"/>
    <row r="734" s="7" customFormat="1" ht="12.75" customHeight="1" x14ac:dyDescent="0.2"/>
    <row r="735" s="7" customFormat="1" ht="12.75" customHeight="1" x14ac:dyDescent="0.2"/>
    <row r="736" s="7" customFormat="1" ht="12.75" customHeight="1" x14ac:dyDescent="0.2"/>
    <row r="737" s="7" customFormat="1" ht="12.75" customHeight="1" x14ac:dyDescent="0.2"/>
    <row r="738" s="7" customFormat="1" ht="12.75" customHeight="1" x14ac:dyDescent="0.2"/>
    <row r="739" s="7" customFormat="1" ht="12.75" customHeight="1" x14ac:dyDescent="0.2"/>
    <row r="740" s="7" customFormat="1" ht="12.75" customHeight="1" x14ac:dyDescent="0.2"/>
    <row r="741" s="7" customFormat="1" ht="12.75" customHeight="1" x14ac:dyDescent="0.2"/>
    <row r="742" s="7" customFormat="1" ht="12.75" customHeight="1" x14ac:dyDescent="0.2"/>
    <row r="743" s="7" customFormat="1" ht="12.75" customHeight="1" x14ac:dyDescent="0.2"/>
    <row r="744" s="7" customFormat="1" ht="12.75" customHeight="1" x14ac:dyDescent="0.2"/>
    <row r="745" s="7" customFormat="1" ht="12.75" customHeight="1" x14ac:dyDescent="0.2"/>
    <row r="746" s="7" customFormat="1" ht="12.75" customHeight="1" x14ac:dyDescent="0.2"/>
    <row r="747" s="7" customFormat="1" ht="12.75" customHeight="1" x14ac:dyDescent="0.2"/>
    <row r="748" s="7" customFormat="1" ht="12.75" customHeight="1" x14ac:dyDescent="0.2"/>
    <row r="749" s="7" customFormat="1" ht="12.75" customHeight="1" x14ac:dyDescent="0.2"/>
    <row r="750" s="7" customFormat="1" ht="12.75" customHeight="1" x14ac:dyDescent="0.2"/>
    <row r="751" s="7" customFormat="1" ht="12.75" customHeight="1" x14ac:dyDescent="0.2"/>
    <row r="752" s="7" customFormat="1" ht="12.75" customHeight="1" x14ac:dyDescent="0.2"/>
    <row r="753" s="7" customFormat="1" ht="12.75" customHeight="1" x14ac:dyDescent="0.2"/>
    <row r="754" s="7" customFormat="1" ht="12.75" customHeight="1" x14ac:dyDescent="0.2"/>
    <row r="755" s="7" customFormat="1" ht="12.75" customHeight="1" x14ac:dyDescent="0.2"/>
    <row r="756" s="7" customFormat="1" ht="12.75" customHeight="1" x14ac:dyDescent="0.2"/>
    <row r="757" s="7" customFormat="1" ht="12.75" customHeight="1" x14ac:dyDescent="0.2"/>
    <row r="758" s="7" customFormat="1" ht="12.75" customHeight="1" x14ac:dyDescent="0.2"/>
    <row r="759" s="7" customFormat="1" ht="12.75" customHeight="1" x14ac:dyDescent="0.2"/>
    <row r="760" s="7" customFormat="1" ht="12.75" customHeight="1" x14ac:dyDescent="0.2"/>
    <row r="761" s="7" customFormat="1" ht="12.75" customHeight="1" x14ac:dyDescent="0.2"/>
    <row r="762" s="7" customFormat="1" ht="12.75" customHeight="1" x14ac:dyDescent="0.2"/>
    <row r="763" s="7" customFormat="1" ht="12.75" customHeight="1" x14ac:dyDescent="0.2"/>
    <row r="764" s="7" customFormat="1" ht="12.75" customHeight="1" x14ac:dyDescent="0.2"/>
    <row r="765" s="7" customFormat="1" ht="12.75" customHeight="1" x14ac:dyDescent="0.2"/>
    <row r="766" s="7" customFormat="1" ht="12.75" customHeight="1" x14ac:dyDescent="0.2"/>
    <row r="767" s="7" customFormat="1" ht="12.75" customHeight="1" x14ac:dyDescent="0.2"/>
    <row r="768" s="7" customFormat="1" ht="12.75" customHeight="1" x14ac:dyDescent="0.2"/>
    <row r="769" s="7" customFormat="1" ht="12.75" customHeight="1" x14ac:dyDescent="0.2"/>
    <row r="770" s="7" customFormat="1" ht="12.75" customHeight="1" x14ac:dyDescent="0.2"/>
    <row r="771" s="7" customFormat="1" ht="12.75" customHeight="1" x14ac:dyDescent="0.2"/>
    <row r="772" s="7" customFormat="1" ht="12.75" customHeight="1" x14ac:dyDescent="0.2"/>
    <row r="773" s="7" customFormat="1" ht="12.75" customHeight="1" x14ac:dyDescent="0.2"/>
    <row r="774" s="7" customFormat="1" ht="12.75" customHeight="1" x14ac:dyDescent="0.2"/>
    <row r="775" s="7" customFormat="1" ht="12.75" customHeight="1" x14ac:dyDescent="0.2"/>
    <row r="776" s="7" customFormat="1" ht="12.75" customHeight="1" x14ac:dyDescent="0.2"/>
    <row r="777" s="7" customFormat="1" ht="12.75" customHeight="1" x14ac:dyDescent="0.2"/>
    <row r="778" s="7" customFormat="1" ht="12.75" customHeight="1" x14ac:dyDescent="0.2"/>
    <row r="779" s="7" customFormat="1" ht="12.75" customHeight="1" x14ac:dyDescent="0.2"/>
    <row r="780" s="7" customFormat="1" ht="12.75" customHeight="1" x14ac:dyDescent="0.2"/>
    <row r="781" s="7" customFormat="1" ht="12.75" customHeight="1" x14ac:dyDescent="0.2"/>
    <row r="782" s="7" customFormat="1" ht="12.75" customHeight="1" x14ac:dyDescent="0.2"/>
    <row r="783" s="7" customFormat="1" ht="12.75" customHeight="1" x14ac:dyDescent="0.2"/>
    <row r="784" s="7" customFormat="1" ht="12.75" customHeight="1" x14ac:dyDescent="0.2"/>
    <row r="785" s="7" customFormat="1" ht="12.75" customHeight="1" x14ac:dyDescent="0.2"/>
    <row r="786" s="7" customFormat="1" ht="12.75" customHeight="1" x14ac:dyDescent="0.2"/>
    <row r="787" s="7" customFormat="1" ht="12.75" customHeight="1" x14ac:dyDescent="0.2"/>
    <row r="788" s="7" customFormat="1" ht="12.75" customHeight="1" x14ac:dyDescent="0.2"/>
    <row r="789" s="7" customFormat="1" ht="12.75" customHeight="1" x14ac:dyDescent="0.2"/>
    <row r="790" s="7" customFormat="1" ht="12.75" customHeight="1" x14ac:dyDescent="0.2"/>
    <row r="791" s="7" customFormat="1" ht="12.75" customHeight="1" x14ac:dyDescent="0.2"/>
    <row r="792" s="7" customFormat="1" ht="12.75" customHeight="1" x14ac:dyDescent="0.2"/>
    <row r="793" s="7" customFormat="1" ht="12.75" customHeight="1" x14ac:dyDescent="0.2"/>
    <row r="794" s="7" customFormat="1" ht="12.75" customHeight="1" x14ac:dyDescent="0.2"/>
    <row r="795" s="7" customFormat="1" ht="12.75" customHeight="1" x14ac:dyDescent="0.2"/>
    <row r="796" s="7" customFormat="1" ht="12.75" customHeight="1" x14ac:dyDescent="0.2"/>
    <row r="797" s="7" customFormat="1" ht="12.75" customHeight="1" x14ac:dyDescent="0.2"/>
    <row r="798" s="7" customFormat="1" ht="12.75" customHeight="1" x14ac:dyDescent="0.2"/>
    <row r="799" s="7" customFormat="1" ht="12.75" customHeight="1" x14ac:dyDescent="0.2"/>
    <row r="800" s="7" customFormat="1" ht="12.75" customHeight="1" x14ac:dyDescent="0.2"/>
    <row r="801" s="7" customFormat="1" ht="12.75" customHeight="1" x14ac:dyDescent="0.2"/>
    <row r="802" s="7" customFormat="1" ht="12.75" customHeight="1" x14ac:dyDescent="0.2"/>
    <row r="803" s="7" customFormat="1" ht="12.75" customHeight="1" x14ac:dyDescent="0.2"/>
    <row r="804" s="7" customFormat="1" ht="12.75" customHeight="1" x14ac:dyDescent="0.2"/>
    <row r="805" s="7" customFormat="1" ht="12.75" customHeight="1" x14ac:dyDescent="0.2"/>
    <row r="806" s="7" customFormat="1" ht="12.75" customHeight="1" x14ac:dyDescent="0.2"/>
    <row r="807" s="7" customFormat="1" ht="12.75" customHeight="1" x14ac:dyDescent="0.2"/>
    <row r="808" s="7" customFormat="1" ht="12.75" customHeight="1" x14ac:dyDescent="0.2"/>
    <row r="809" s="7" customFormat="1" ht="12.75" customHeight="1" x14ac:dyDescent="0.2"/>
    <row r="810" s="7" customFormat="1" ht="12.75" customHeight="1" x14ac:dyDescent="0.2"/>
    <row r="811" s="7" customFormat="1" ht="12.75" customHeight="1" x14ac:dyDescent="0.2"/>
    <row r="812" s="7" customFormat="1" ht="12.75" customHeight="1" x14ac:dyDescent="0.2"/>
    <row r="813" s="7" customFormat="1" ht="12.75" customHeight="1" x14ac:dyDescent="0.2"/>
    <row r="814" s="7" customFormat="1" ht="12.75" customHeight="1" x14ac:dyDescent="0.2"/>
    <row r="815" s="7" customFormat="1" ht="12.75" customHeight="1" x14ac:dyDescent="0.2"/>
    <row r="816" s="7" customFormat="1" ht="12.75" customHeight="1" x14ac:dyDescent="0.2"/>
    <row r="817" s="7" customFormat="1" ht="12.75" customHeight="1" x14ac:dyDescent="0.2"/>
    <row r="818" s="7" customFormat="1" ht="12.75" customHeight="1" x14ac:dyDescent="0.2"/>
    <row r="819" s="7" customFormat="1" ht="12.75" customHeight="1" x14ac:dyDescent="0.2"/>
    <row r="820" s="7" customFormat="1" ht="12.75" customHeight="1" x14ac:dyDescent="0.2"/>
    <row r="821" s="7" customFormat="1" ht="12.75" customHeight="1" x14ac:dyDescent="0.2"/>
    <row r="822" s="7" customFormat="1" ht="12.75" customHeight="1" x14ac:dyDescent="0.2"/>
    <row r="823" s="7" customFormat="1" ht="12.75" customHeight="1" x14ac:dyDescent="0.2"/>
    <row r="824" s="7" customFormat="1" ht="12.75" customHeight="1" x14ac:dyDescent="0.2"/>
    <row r="825" s="7" customFormat="1" ht="12.75" customHeight="1" x14ac:dyDescent="0.2"/>
    <row r="826" s="7" customFormat="1" ht="12.75" customHeight="1" x14ac:dyDescent="0.2"/>
    <row r="827" s="7" customFormat="1" ht="12.75" customHeight="1" x14ac:dyDescent="0.2"/>
    <row r="828" s="7" customFormat="1" ht="12.75" customHeight="1" x14ac:dyDescent="0.2"/>
    <row r="829" s="7" customFormat="1" ht="12.75" customHeight="1" x14ac:dyDescent="0.2"/>
    <row r="830" s="7" customFormat="1" ht="12.75" customHeight="1" x14ac:dyDescent="0.2"/>
    <row r="831" s="7" customFormat="1" ht="12.75" customHeight="1" x14ac:dyDescent="0.2"/>
    <row r="832" s="7" customFormat="1" ht="12.75" customHeight="1" x14ac:dyDescent="0.2"/>
    <row r="833" s="7" customFormat="1" ht="12.75" customHeight="1" x14ac:dyDescent="0.2"/>
    <row r="834" s="7" customFormat="1" ht="12.75" customHeight="1" x14ac:dyDescent="0.2"/>
    <row r="835" s="7" customFormat="1" ht="12.75" customHeight="1" x14ac:dyDescent="0.2"/>
    <row r="836" s="7" customFormat="1" ht="12.75" customHeight="1" x14ac:dyDescent="0.2"/>
    <row r="837" s="7" customFormat="1" ht="12.75" customHeight="1" x14ac:dyDescent="0.2"/>
    <row r="838" s="7" customFormat="1" ht="12.75" customHeight="1" x14ac:dyDescent="0.2"/>
    <row r="839" s="7" customFormat="1" ht="12.75" customHeight="1" x14ac:dyDescent="0.2"/>
    <row r="840" s="7" customFormat="1" ht="12.75" customHeight="1" x14ac:dyDescent="0.2"/>
    <row r="841" s="7" customFormat="1" ht="12.75" customHeight="1" x14ac:dyDescent="0.2"/>
    <row r="842" s="7" customFormat="1" ht="12.75" customHeight="1" x14ac:dyDescent="0.2"/>
    <row r="843" s="7" customFormat="1" ht="12.75" customHeight="1" x14ac:dyDescent="0.2"/>
    <row r="844" s="7" customFormat="1" ht="12.75" customHeight="1" x14ac:dyDescent="0.2"/>
    <row r="845" s="7" customFormat="1" ht="12.75" customHeight="1" x14ac:dyDescent="0.2"/>
    <row r="846" s="7" customFormat="1" ht="12.75" customHeight="1" x14ac:dyDescent="0.2"/>
    <row r="847" s="7" customFormat="1" ht="12.75" customHeight="1" x14ac:dyDescent="0.2"/>
    <row r="848" s="7" customFormat="1" ht="12.75" customHeight="1" x14ac:dyDescent="0.2"/>
    <row r="849" s="7" customFormat="1" ht="12.75" customHeight="1" x14ac:dyDescent="0.2"/>
    <row r="850" s="7" customFormat="1" ht="12.75" customHeight="1" x14ac:dyDescent="0.2"/>
    <row r="851" s="7" customFormat="1" ht="12.75" customHeight="1" x14ac:dyDescent="0.2"/>
    <row r="852" s="7" customFormat="1" ht="12.75" customHeight="1" x14ac:dyDescent="0.2"/>
    <row r="853" s="7" customFormat="1" ht="12.75" customHeight="1" x14ac:dyDescent="0.2"/>
    <row r="854" s="7" customFormat="1" ht="12.75" customHeight="1" x14ac:dyDescent="0.2"/>
    <row r="855" s="7" customFormat="1" ht="12.75" customHeight="1" x14ac:dyDescent="0.2"/>
    <row r="856" s="7" customFormat="1" ht="12.75" customHeight="1" x14ac:dyDescent="0.2"/>
    <row r="857" s="7" customFormat="1" ht="12.75" customHeight="1" x14ac:dyDescent="0.2"/>
    <row r="858" s="7" customFormat="1" ht="12.75" customHeight="1" x14ac:dyDescent="0.2"/>
    <row r="859" s="7" customFormat="1" ht="12.75" customHeight="1" x14ac:dyDescent="0.2"/>
    <row r="860" s="7" customFormat="1" ht="12.75" customHeight="1" x14ac:dyDescent="0.2"/>
    <row r="861" s="7" customFormat="1" ht="12.75" customHeight="1" x14ac:dyDescent="0.2"/>
    <row r="862" s="7" customFormat="1" ht="12.75" customHeight="1" x14ac:dyDescent="0.2"/>
    <row r="863" s="7" customFormat="1" ht="12.75" customHeight="1" x14ac:dyDescent="0.2"/>
    <row r="864" s="7" customFormat="1" ht="12.75" customHeight="1" x14ac:dyDescent="0.2"/>
    <row r="865" s="7" customFormat="1" ht="12.75" customHeight="1" x14ac:dyDescent="0.2"/>
    <row r="866" s="7" customFormat="1" ht="12.75" customHeight="1" x14ac:dyDescent="0.2"/>
    <row r="867" s="7" customFormat="1" ht="12.75" customHeight="1" x14ac:dyDescent="0.2"/>
    <row r="868" s="7" customFormat="1" ht="12.75" customHeight="1" x14ac:dyDescent="0.2"/>
    <row r="869" s="7" customFormat="1" ht="12.75" customHeight="1" x14ac:dyDescent="0.2"/>
    <row r="870" s="7" customFormat="1" ht="12.75" customHeight="1" x14ac:dyDescent="0.2"/>
    <row r="871" s="7" customFormat="1" ht="12.75" customHeight="1" x14ac:dyDescent="0.2"/>
    <row r="872" s="7" customFormat="1" ht="12.75" customHeight="1" x14ac:dyDescent="0.2"/>
    <row r="873" s="7" customFormat="1" ht="12.75" customHeight="1" x14ac:dyDescent="0.2"/>
    <row r="874" s="7" customFormat="1" ht="12.75" customHeight="1" x14ac:dyDescent="0.2"/>
    <row r="875" s="7" customFormat="1" ht="12.75" customHeight="1" x14ac:dyDescent="0.2"/>
    <row r="876" s="7" customFormat="1" ht="12.75" customHeight="1" x14ac:dyDescent="0.2"/>
    <row r="877" s="7" customFormat="1" ht="12.75" customHeight="1" x14ac:dyDescent="0.2"/>
    <row r="878" s="7" customFormat="1" ht="12.75" customHeight="1" x14ac:dyDescent="0.2"/>
    <row r="879" s="7" customFormat="1" ht="12.75" customHeight="1" x14ac:dyDescent="0.2"/>
    <row r="880" s="7" customFormat="1" ht="12.75" customHeight="1" x14ac:dyDescent="0.2"/>
    <row r="881" s="7" customFormat="1" ht="12.75" customHeight="1" x14ac:dyDescent="0.2"/>
    <row r="882" s="7" customFormat="1" ht="12.75" customHeight="1" x14ac:dyDescent="0.2"/>
    <row r="883" s="7" customFormat="1" ht="12.75" customHeight="1" x14ac:dyDescent="0.2"/>
    <row r="884" s="7" customFormat="1" ht="12.75" customHeight="1" x14ac:dyDescent="0.2"/>
    <row r="885" s="7" customFormat="1" ht="12.75" customHeight="1" x14ac:dyDescent="0.2"/>
    <row r="886" s="7" customFormat="1" ht="12.75" customHeight="1" x14ac:dyDescent="0.2"/>
    <row r="887" s="7" customFormat="1" ht="12.75" customHeight="1" x14ac:dyDescent="0.2"/>
    <row r="888" s="7" customFormat="1" ht="12.75" customHeight="1" x14ac:dyDescent="0.2"/>
    <row r="889" s="7" customFormat="1" ht="12.75" customHeight="1" x14ac:dyDescent="0.2"/>
    <row r="890" s="7" customFormat="1" ht="12.75" customHeight="1" x14ac:dyDescent="0.2"/>
    <row r="891" s="7" customFormat="1" ht="12.75" customHeight="1" x14ac:dyDescent="0.2"/>
    <row r="892" s="7" customFormat="1" ht="12.75" customHeight="1" x14ac:dyDescent="0.2"/>
    <row r="893" s="7" customFormat="1" ht="12.75" customHeight="1" x14ac:dyDescent="0.2"/>
    <row r="894" s="7" customFormat="1" ht="12.75" customHeight="1" x14ac:dyDescent="0.2"/>
    <row r="895" s="7" customFormat="1" ht="12.75" customHeight="1" x14ac:dyDescent="0.2"/>
    <row r="896" s="7" customFormat="1" ht="12.75" customHeight="1" x14ac:dyDescent="0.2"/>
    <row r="897" s="7" customFormat="1" ht="12.75" customHeight="1" x14ac:dyDescent="0.2"/>
    <row r="898" s="7" customFormat="1" ht="12.75" customHeight="1" x14ac:dyDescent="0.2"/>
    <row r="899" s="7" customFormat="1" ht="12.75" customHeight="1" x14ac:dyDescent="0.2"/>
    <row r="900" s="7" customFormat="1" ht="12.75" customHeight="1" x14ac:dyDescent="0.2"/>
    <row r="901" s="7" customFormat="1" ht="12.75" customHeight="1" x14ac:dyDescent="0.2"/>
    <row r="902" s="7" customFormat="1" ht="12.75" customHeight="1" x14ac:dyDescent="0.2"/>
    <row r="903" s="7" customFormat="1" ht="12.75" customHeight="1" x14ac:dyDescent="0.2"/>
    <row r="904" s="7" customFormat="1" ht="12.75" customHeight="1" x14ac:dyDescent="0.2"/>
    <row r="905" s="7" customFormat="1" ht="12.75" customHeight="1" x14ac:dyDescent="0.2"/>
    <row r="906" s="7" customFormat="1" ht="12.75" customHeight="1" x14ac:dyDescent="0.2"/>
    <row r="907" s="7" customFormat="1" ht="12.75" customHeight="1" x14ac:dyDescent="0.2"/>
    <row r="908" s="7" customFormat="1" ht="12.75" customHeight="1" x14ac:dyDescent="0.2"/>
    <row r="909" s="7" customFormat="1" ht="12.75" customHeight="1" x14ac:dyDescent="0.2"/>
    <row r="910" s="7" customFormat="1" ht="12.75" customHeight="1" x14ac:dyDescent="0.2"/>
    <row r="911" s="7" customFormat="1" ht="12.75" customHeight="1" x14ac:dyDescent="0.2"/>
    <row r="912" s="7" customFormat="1" ht="12.75" customHeight="1" x14ac:dyDescent="0.2"/>
    <row r="913" s="7" customFormat="1" ht="12.75" customHeight="1" x14ac:dyDescent="0.2"/>
    <row r="914" s="7" customFormat="1" ht="12.75" customHeight="1" x14ac:dyDescent="0.2"/>
    <row r="915" s="7" customFormat="1" ht="12.75" customHeight="1" x14ac:dyDescent="0.2"/>
    <row r="916" s="7" customFormat="1" ht="12.75" customHeight="1" x14ac:dyDescent="0.2"/>
    <row r="917" s="7" customFormat="1" ht="12.75" customHeight="1" x14ac:dyDescent="0.2"/>
    <row r="918" s="7" customFormat="1" ht="12.75" customHeight="1" x14ac:dyDescent="0.2"/>
    <row r="919" s="7" customFormat="1" ht="12.75" customHeight="1" x14ac:dyDescent="0.2"/>
    <row r="920" s="7" customFormat="1" ht="12.75" customHeight="1" x14ac:dyDescent="0.2"/>
    <row r="921" s="7" customFormat="1" ht="12.75" customHeight="1" x14ac:dyDescent="0.2"/>
    <row r="922" s="7" customFormat="1" ht="12.75" customHeight="1" x14ac:dyDescent="0.2"/>
    <row r="923" s="7" customFormat="1" ht="12.75" customHeight="1" x14ac:dyDescent="0.2"/>
    <row r="924" s="7" customFormat="1" ht="12.75" customHeight="1" x14ac:dyDescent="0.2"/>
    <row r="925" s="7" customFormat="1" ht="12.75" customHeight="1" x14ac:dyDescent="0.2"/>
    <row r="926" s="7" customFormat="1" ht="12.75" customHeight="1" x14ac:dyDescent="0.2"/>
    <row r="927" s="7" customFormat="1" ht="12.75" customHeight="1" x14ac:dyDescent="0.2"/>
    <row r="928" s="7" customFormat="1" ht="12.75" customHeight="1" x14ac:dyDescent="0.2"/>
    <row r="929" s="7" customFormat="1" ht="12.75" customHeight="1" x14ac:dyDescent="0.2"/>
    <row r="930" s="7" customFormat="1" ht="12.75" customHeight="1" x14ac:dyDescent="0.2"/>
    <row r="931" s="7" customFormat="1" ht="12.75" customHeight="1" x14ac:dyDescent="0.2"/>
    <row r="932" s="7" customFormat="1" ht="12.75" customHeight="1" x14ac:dyDescent="0.2"/>
    <row r="933" s="7" customFormat="1" ht="12.75" customHeight="1" x14ac:dyDescent="0.2"/>
    <row r="934" s="7" customFormat="1" ht="12.75" customHeight="1" x14ac:dyDescent="0.2"/>
    <row r="935" s="7" customFormat="1" ht="12.75" customHeight="1" x14ac:dyDescent="0.2"/>
    <row r="936" s="7" customFormat="1" ht="12.75" customHeight="1" x14ac:dyDescent="0.2"/>
    <row r="937" s="7" customFormat="1" ht="12.75" customHeight="1" x14ac:dyDescent="0.2"/>
    <row r="938" s="7" customFormat="1" ht="12.75" customHeight="1" x14ac:dyDescent="0.2"/>
    <row r="939" s="7" customFormat="1" ht="12.75" customHeight="1" x14ac:dyDescent="0.2"/>
    <row r="940" s="7" customFormat="1" ht="12.75" customHeight="1" x14ac:dyDescent="0.2"/>
    <row r="941" s="7" customFormat="1" ht="12.75" customHeight="1" x14ac:dyDescent="0.2"/>
    <row r="942" s="7" customFormat="1" ht="12.75" customHeight="1" x14ac:dyDescent="0.2"/>
    <row r="943" s="7" customFormat="1" ht="12.75" customHeight="1" x14ac:dyDescent="0.2"/>
    <row r="944" s="7" customFormat="1" ht="12.75" customHeight="1" x14ac:dyDescent="0.2"/>
    <row r="945" s="7" customFormat="1" ht="12.75" customHeight="1" x14ac:dyDescent="0.2"/>
    <row r="946" s="7" customFormat="1" ht="12.75" customHeight="1" x14ac:dyDescent="0.2"/>
    <row r="947" s="7" customFormat="1" ht="12.75" customHeight="1" x14ac:dyDescent="0.2"/>
    <row r="948" s="7" customFormat="1" ht="12.75" customHeight="1" x14ac:dyDescent="0.2"/>
    <row r="949" s="7" customFormat="1" ht="12.75" customHeight="1" x14ac:dyDescent="0.2"/>
    <row r="950" s="7" customFormat="1" ht="12.75" customHeight="1" x14ac:dyDescent="0.2"/>
    <row r="951" s="7" customFormat="1" ht="12.75" customHeight="1" x14ac:dyDescent="0.2"/>
    <row r="952" s="7" customFormat="1" ht="12.75" customHeight="1" x14ac:dyDescent="0.2"/>
    <row r="953" s="7" customFormat="1" ht="12.75" customHeight="1" x14ac:dyDescent="0.2"/>
    <row r="954" s="7" customFormat="1" ht="12.75" customHeight="1" x14ac:dyDescent="0.2"/>
    <row r="955" s="7" customFormat="1" ht="12.75" customHeight="1" x14ac:dyDescent="0.2"/>
    <row r="956" s="7" customFormat="1" ht="12.75" customHeight="1" x14ac:dyDescent="0.2"/>
    <row r="957" s="7" customFormat="1" ht="12.75" customHeight="1" x14ac:dyDescent="0.2"/>
    <row r="958" s="7" customFormat="1" ht="12.75" customHeight="1" x14ac:dyDescent="0.2"/>
    <row r="959" s="7" customFormat="1" ht="12.75" customHeight="1" x14ac:dyDescent="0.2"/>
    <row r="960" s="7" customFormat="1" ht="12.75" customHeight="1" x14ac:dyDescent="0.2"/>
    <row r="961" s="7" customFormat="1" ht="12.75" customHeight="1" x14ac:dyDescent="0.2"/>
    <row r="962" s="7" customFormat="1" ht="12.75" customHeight="1" x14ac:dyDescent="0.2"/>
    <row r="963" s="7" customFormat="1" ht="12.75" customHeight="1" x14ac:dyDescent="0.2"/>
    <row r="964" s="7" customFormat="1" ht="12.75" customHeight="1" x14ac:dyDescent="0.2"/>
    <row r="965" s="7" customFormat="1" ht="12.75" customHeight="1" x14ac:dyDescent="0.2"/>
    <row r="966" s="7" customFormat="1" ht="12.75" customHeight="1" x14ac:dyDescent="0.2"/>
    <row r="967" s="7" customFormat="1" ht="12.75" customHeight="1" x14ac:dyDescent="0.2"/>
    <row r="968" s="7" customFormat="1" ht="12.75" customHeight="1" x14ac:dyDescent="0.2"/>
    <row r="969" s="7" customFormat="1" ht="12.75" customHeight="1" x14ac:dyDescent="0.2"/>
    <row r="970" s="7" customFormat="1" ht="12.75" customHeight="1" x14ac:dyDescent="0.2"/>
    <row r="971" s="7" customFormat="1" ht="12.75" customHeight="1" x14ac:dyDescent="0.2"/>
    <row r="972" s="7" customFormat="1" ht="12.75" customHeight="1" x14ac:dyDescent="0.2"/>
    <row r="973" s="7" customFormat="1" ht="12.75" customHeight="1" x14ac:dyDescent="0.2"/>
    <row r="974" s="7" customFormat="1" ht="12.75" customHeight="1" x14ac:dyDescent="0.2"/>
    <row r="975" s="7" customFormat="1" ht="12.75" customHeight="1" x14ac:dyDescent="0.2"/>
    <row r="976" s="7" customFormat="1" ht="12.75" customHeight="1" x14ac:dyDescent="0.2"/>
    <row r="977" s="7" customFormat="1" ht="12.75" customHeight="1" x14ac:dyDescent="0.2"/>
    <row r="978" s="7" customFormat="1" ht="12.75" customHeight="1" x14ac:dyDescent="0.2"/>
    <row r="979" s="7" customFormat="1" ht="12.75" customHeight="1" x14ac:dyDescent="0.2"/>
    <row r="980" s="7" customFormat="1" ht="12.75" customHeight="1" x14ac:dyDescent="0.2"/>
    <row r="981" s="7" customFormat="1" ht="12.75" customHeight="1" x14ac:dyDescent="0.2"/>
    <row r="982" s="7" customFormat="1" ht="12.75" customHeight="1" x14ac:dyDescent="0.2"/>
  </sheetData>
  <sheetProtection algorithmName="SHA-512" hashValue="xsA44sRHMDMgKOxDsPVJrhdYgY1tWRLd3NawVxxrq2GWScshLh6mIbPYgdH5Ee/7dwatm1S9CpP/F+gWQhYNEQ==" saltValue="YytU97Rcluo3s5aXfjx9xA==" spinCount="100000" sheet="1" objects="1" scenarios="1"/>
  <mergeCells count="9">
    <mergeCell ref="B1:G1"/>
    <mergeCell ref="B2:D2"/>
    <mergeCell ref="C8:F8"/>
    <mergeCell ref="C9:F9"/>
    <mergeCell ref="B22:G22"/>
    <mergeCell ref="E11:G11"/>
    <mergeCell ref="D14:D16"/>
    <mergeCell ref="E14:E16"/>
    <mergeCell ref="B17:F17"/>
  </mergeCells>
  <conditionalFormatting sqref="C11">
    <cfRule type="containsText" dxfId="5" priority="1" operator="containsText" text="&quot;3&quot;">
      <formula>NOT(ISERROR(SEARCH(("""3"""),(C11))))</formula>
    </cfRule>
    <cfRule type="containsText" dxfId="4" priority="2" operator="containsText" text="&quot;1&quot;">
      <formula>NOT(ISERROR(SEARCH(("""1"""),(C11))))</formula>
    </cfRule>
    <cfRule type="containsText" dxfId="3" priority="3" operator="containsText" text="&quot;1&quot;">
      <formula>NOT(ISERROR(SEARCH(("""1"""),(C11))))</formula>
    </cfRule>
  </conditionalFormatting>
  <dataValidations count="1">
    <dataValidation type="list" allowBlank="1" showInputMessage="1" showErrorMessage="1" prompt=" - " sqref="C9" xr:uid="{281D6B11-569C-4E0A-BD94-A8516C7927C4}">
      <formula1>Материал_freelight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2802-39F2-471D-87F6-BE4892C93BBD}">
  <dimension ref="A1:H982"/>
  <sheetViews>
    <sheetView workbookViewId="0">
      <selection activeCell="E4" sqref="E4"/>
    </sheetView>
  </sheetViews>
  <sheetFormatPr defaultColWidth="14.42578125" defaultRowHeight="15" customHeight="1" x14ac:dyDescent="0.2"/>
  <cols>
    <col min="1" max="1" width="6.140625" style="7" customWidth="1"/>
    <col min="2" max="2" width="21.140625" style="7" customWidth="1"/>
    <col min="3" max="3" width="15.7109375" style="7" customWidth="1"/>
    <col min="4" max="4" width="11.85546875" style="7" customWidth="1"/>
    <col min="5" max="5" width="12" style="7" customWidth="1"/>
    <col min="6" max="6" width="21.42578125" style="7" customWidth="1"/>
    <col min="7" max="7" width="21.5703125" style="7" customWidth="1"/>
    <col min="8" max="8" width="18.140625" style="7" customWidth="1"/>
    <col min="9" max="19" width="8" style="7" customWidth="1"/>
    <col min="20" max="16384" width="14.42578125" style="7"/>
  </cols>
  <sheetData>
    <row r="1" spans="1:8" ht="7.9" customHeight="1" x14ac:dyDescent="0.2">
      <c r="A1" s="1"/>
      <c r="B1" s="212"/>
      <c r="C1" s="212"/>
      <c r="D1" s="212"/>
      <c r="E1" s="212"/>
      <c r="F1" s="212"/>
      <c r="G1" s="212"/>
      <c r="H1" s="1"/>
    </row>
    <row r="2" spans="1:8" ht="43.15" customHeight="1" x14ac:dyDescent="0.2">
      <c r="A2" s="1"/>
      <c r="B2" s="227" t="s">
        <v>0</v>
      </c>
      <c r="C2" s="227"/>
      <c r="D2" s="227"/>
      <c r="E2" s="144"/>
      <c r="F2" s="6"/>
      <c r="G2" s="6"/>
      <c r="H2" s="145"/>
    </row>
    <row r="3" spans="1:8" ht="18" customHeight="1" x14ac:dyDescent="0.2">
      <c r="A3" s="1"/>
      <c r="B3" s="155" t="s">
        <v>2</v>
      </c>
      <c r="C3" s="148">
        <v>556</v>
      </c>
      <c r="D3" s="156" t="s">
        <v>3</v>
      </c>
      <c r="E3" s="6"/>
      <c r="F3" s="6"/>
      <c r="G3" s="6"/>
      <c r="H3" s="1"/>
    </row>
    <row r="4" spans="1:8" ht="16.899999999999999" customHeight="1" x14ac:dyDescent="0.2">
      <c r="A4" s="1"/>
      <c r="B4" s="155" t="s">
        <v>5</v>
      </c>
      <c r="C4" s="148">
        <v>900</v>
      </c>
      <c r="D4" s="156" t="s">
        <v>3</v>
      </c>
      <c r="E4" s="6"/>
      <c r="F4" s="6"/>
      <c r="G4" s="6"/>
      <c r="H4" s="1"/>
    </row>
    <row r="5" spans="1:8" ht="16.899999999999999" customHeight="1" x14ac:dyDescent="0.2">
      <c r="A5" s="1"/>
      <c r="B5" s="155" t="s">
        <v>6</v>
      </c>
      <c r="C5" s="148">
        <v>18</v>
      </c>
      <c r="D5" s="156" t="s">
        <v>3</v>
      </c>
      <c r="E5" s="6"/>
      <c r="F5" s="6"/>
      <c r="G5" s="6"/>
      <c r="H5" s="1"/>
    </row>
    <row r="6" spans="1:8" ht="15.6" customHeight="1" x14ac:dyDescent="0.2">
      <c r="A6" s="1"/>
      <c r="B6" s="155" t="s">
        <v>7</v>
      </c>
      <c r="C6" s="148">
        <v>160</v>
      </c>
      <c r="D6" s="156" t="s">
        <v>3</v>
      </c>
      <c r="E6" s="6"/>
      <c r="F6" s="6"/>
      <c r="G6" s="6"/>
      <c r="H6" s="1"/>
    </row>
    <row r="7" spans="1:8" ht="8.4499999999999993" customHeight="1" x14ac:dyDescent="0.2">
      <c r="A7" s="1"/>
      <c r="B7" s="3"/>
      <c r="C7" s="4"/>
      <c r="D7" s="5"/>
      <c r="E7" s="6"/>
      <c r="F7" s="6"/>
      <c r="G7" s="6"/>
      <c r="H7" s="1"/>
    </row>
    <row r="8" spans="1:8" ht="15.6" customHeight="1" x14ac:dyDescent="0.2">
      <c r="A8" s="1"/>
      <c r="B8" s="6"/>
      <c r="C8" s="228" t="s">
        <v>8</v>
      </c>
      <c r="D8" s="228"/>
      <c r="E8" s="228"/>
      <c r="F8" s="228"/>
      <c r="G8" s="6"/>
      <c r="H8" s="1"/>
    </row>
    <row r="9" spans="1:8" ht="19.899999999999999" customHeight="1" x14ac:dyDescent="0.25">
      <c r="A9" s="1"/>
      <c r="B9" s="159" t="s">
        <v>9</v>
      </c>
      <c r="C9" s="229" t="s">
        <v>58</v>
      </c>
      <c r="D9" s="230"/>
      <c r="E9" s="230"/>
      <c r="F9" s="230"/>
      <c r="G9" s="6"/>
      <c r="H9" s="1"/>
    </row>
    <row r="10" spans="1:8" ht="16.149999999999999" customHeight="1" x14ac:dyDescent="0.2">
      <c r="A10" s="1"/>
      <c r="B10" s="6"/>
      <c r="C10" s="6"/>
      <c r="D10" s="6"/>
      <c r="E10" s="6"/>
      <c r="F10" s="6"/>
      <c r="G10" s="6"/>
      <c r="H10" s="1"/>
    </row>
    <row r="11" spans="1:8" ht="34.15" customHeight="1" x14ac:dyDescent="0.2">
      <c r="A11" s="1"/>
      <c r="B11" s="158" t="s">
        <v>11</v>
      </c>
      <c r="C11" s="157" t="str">
        <f>IF('ГАЗОВЫЕ ЛИФТЫ'!$C$9=hidden4!$F$4,hidden4!$G$4," ")&amp;IF('ГАЗОВЫЕ ЛИФТЫ'!$C$9=hidden4!$A$5,hidden4!$G$5," ")&amp;IF('ГАЗОВЫЕ ЛИФТЫ'!$C$9=hidden4!$A$6,hidden4!$G$6," ")&amp;IF('ГАЗОВЫЕ ЛИФТЫ'!$C$9=hidden4!$A$7,hidden4!$G$7," ")&amp;IF('ГАЗОВЫЕ ЛИФТЫ'!$C$9=hidden4!$A$8,hidden4!$G$8," ")&amp;IF('ГАЗОВЫЕ ЛИФТЫ'!$C$9=hidden4!$A$9,hidden4!$G$9," ")&amp;IF('ГАЗОВЫЕ ЛИФТЫ'!$C$9=hidden4!$A$10,hidden4!$G$10," ")&amp;IF('ГАЗОВЫЕ ЛИФТЫ'!$C$9=hidden4!$A$11,hidden4!$G$11," ")&amp;IF('ГАЗОВЫЕ ЛИФТЫ'!$C$9=hidden4!$A$12,hidden4!$G$12," ")&amp;IF('ГАЗОВЫЕ ЛИФТЫ'!$C$9=hidden4!$A$13,hidden4!$G$13," ")</f>
        <v xml:space="preserve">  7,36576       </v>
      </c>
      <c r="D11" s="31" t="s">
        <v>12</v>
      </c>
      <c r="E11" s="231" t="s">
        <v>59</v>
      </c>
      <c r="F11" s="231"/>
      <c r="G11" s="231"/>
      <c r="H11" s="1"/>
    </row>
    <row r="12" spans="1:8" ht="18.600000000000001" customHeight="1" x14ac:dyDescent="0.2">
      <c r="A12" s="1"/>
      <c r="B12" s="1"/>
      <c r="C12" s="1"/>
      <c r="D12" s="1"/>
      <c r="E12" s="1"/>
      <c r="F12" s="1"/>
      <c r="G12" s="2"/>
      <c r="H12" s="2"/>
    </row>
    <row r="13" spans="1:8" ht="36.6" customHeight="1" x14ac:dyDescent="0.2">
      <c r="A13" s="1"/>
      <c r="B13" s="152"/>
      <c r="C13" s="153"/>
      <c r="D13" s="152"/>
      <c r="E13" s="154"/>
      <c r="F13" s="154"/>
      <c r="G13" s="22"/>
      <c r="H13" s="10"/>
    </row>
    <row r="14" spans="1:8" ht="25.9" customHeight="1" x14ac:dyDescent="0.2">
      <c r="A14" s="1"/>
      <c r="B14" s="149"/>
      <c r="C14" s="150"/>
      <c r="D14" s="232"/>
      <c r="E14" s="233"/>
      <c r="F14" s="151"/>
      <c r="G14" s="11"/>
      <c r="H14" s="10"/>
    </row>
    <row r="15" spans="1:8" ht="24" customHeight="1" x14ac:dyDescent="0.2">
      <c r="A15" s="1"/>
      <c r="B15" s="149"/>
      <c r="C15" s="149"/>
      <c r="D15" s="232"/>
      <c r="E15" s="233"/>
      <c r="F15" s="149"/>
      <c r="G15" s="23"/>
      <c r="H15" s="2"/>
    </row>
    <row r="16" spans="1:8" ht="26.45" customHeight="1" x14ac:dyDescent="0.2">
      <c r="A16" s="1"/>
      <c r="B16" s="151"/>
      <c r="C16" s="149"/>
      <c r="D16" s="232"/>
      <c r="E16" s="233"/>
      <c r="F16" s="151"/>
      <c r="G16" s="12"/>
      <c r="H16" s="12"/>
    </row>
    <row r="17" spans="1:8" ht="18.600000000000001" customHeight="1" x14ac:dyDescent="0.2">
      <c r="A17" s="1"/>
      <c r="B17" s="226"/>
      <c r="C17" s="226"/>
      <c r="D17" s="226"/>
      <c r="E17" s="226"/>
      <c r="F17" s="226"/>
      <c r="G17" s="13"/>
      <c r="H17" s="13"/>
    </row>
    <row r="18" spans="1:8" ht="12.75" customHeight="1" x14ac:dyDescent="0.2">
      <c r="A18" s="1"/>
      <c r="B18" s="17"/>
      <c r="C18" s="17"/>
      <c r="D18" s="13"/>
      <c r="E18" s="18"/>
      <c r="F18" s="13"/>
      <c r="G18" s="13"/>
      <c r="H18" s="13"/>
    </row>
    <row r="19" spans="1:8" ht="12.75" customHeight="1" x14ac:dyDescent="0.2">
      <c r="A19" s="1"/>
      <c r="B19" s="17"/>
      <c r="C19" s="17"/>
      <c r="D19" s="13"/>
      <c r="E19" s="18"/>
      <c r="F19" s="13"/>
      <c r="G19" s="13"/>
      <c r="H19" s="13"/>
    </row>
    <row r="20" spans="1:8" ht="12.75" customHeight="1" x14ac:dyDescent="0.2">
      <c r="A20" s="1"/>
      <c r="B20" s="17"/>
      <c r="C20" s="17"/>
      <c r="D20" s="13"/>
      <c r="E20" s="18"/>
      <c r="F20" s="13"/>
      <c r="G20" s="13"/>
      <c r="H20" s="13"/>
    </row>
    <row r="21" spans="1:8" ht="12.75" customHeight="1" x14ac:dyDescent="0.2">
      <c r="A21" s="1"/>
      <c r="B21" s="2"/>
      <c r="C21" s="2"/>
      <c r="D21" s="2"/>
      <c r="E21" s="2"/>
      <c r="F21" s="2"/>
      <c r="G21" s="2"/>
      <c r="H21" s="2"/>
    </row>
    <row r="22" spans="1:8" ht="27" customHeight="1" x14ac:dyDescent="0.2">
      <c r="A22" s="1"/>
      <c r="B22" s="215"/>
      <c r="C22" s="215"/>
      <c r="D22" s="215"/>
      <c r="E22" s="215"/>
      <c r="F22" s="215"/>
      <c r="G22" s="215"/>
      <c r="H22" s="1"/>
    </row>
    <row r="23" spans="1:8" ht="27" customHeight="1" x14ac:dyDescent="0.2">
      <c r="A23" s="1"/>
      <c r="B23" s="19"/>
      <c r="C23" s="16"/>
      <c r="D23" s="20"/>
      <c r="E23" s="20"/>
      <c r="F23" s="20"/>
      <c r="G23" s="20"/>
      <c r="H23" s="1"/>
    </row>
    <row r="24" spans="1:8" ht="12.75" customHeight="1" x14ac:dyDescent="0.2">
      <c r="A24" s="1"/>
      <c r="B24" s="17"/>
      <c r="C24" s="21"/>
      <c r="D24" s="13"/>
      <c r="E24" s="18"/>
      <c r="F24" s="13"/>
      <c r="G24" s="13"/>
      <c r="H24" s="1"/>
    </row>
    <row r="25" spans="1:8" ht="12.75" customHeight="1" x14ac:dyDescent="0.2">
      <c r="A25" s="1"/>
      <c r="B25" s="17"/>
      <c r="C25" s="21"/>
      <c r="D25" s="13"/>
      <c r="E25" s="18"/>
      <c r="F25" s="13"/>
      <c r="G25" s="13"/>
      <c r="H25" s="1"/>
    </row>
    <row r="26" spans="1:8" ht="12.75" customHeight="1" x14ac:dyDescent="0.2">
      <c r="A26" s="1"/>
      <c r="B26" s="17"/>
      <c r="C26" s="21"/>
      <c r="D26" s="13"/>
      <c r="E26" s="18"/>
      <c r="F26" s="13"/>
      <c r="G26" s="13"/>
      <c r="H26" s="1"/>
    </row>
    <row r="27" spans="1:8" ht="12.75" customHeight="1" x14ac:dyDescent="0.2">
      <c r="A27" s="2"/>
      <c r="B27" s="17"/>
      <c r="C27" s="21"/>
      <c r="D27" s="13"/>
      <c r="E27" s="18"/>
      <c r="F27" s="13"/>
      <c r="G27" s="13"/>
      <c r="H27" s="2"/>
    </row>
    <row r="28" spans="1:8" ht="12.75" customHeight="1" x14ac:dyDescent="0.2">
      <c r="A28" s="2"/>
      <c r="B28" s="2"/>
      <c r="C28" s="14"/>
      <c r="D28" s="2"/>
      <c r="E28" s="2"/>
      <c r="F28" s="2"/>
      <c r="G28" s="2"/>
      <c r="H28" s="2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12.75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12.75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ht="12.7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12.7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12.75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/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s="7" customFormat="1" ht="12.75" customHeight="1" x14ac:dyDescent="0.2"/>
    <row r="50" s="7" customFormat="1" ht="12.75" customHeight="1" x14ac:dyDescent="0.2"/>
    <row r="51" s="7" customFormat="1" ht="12.75" customHeight="1" x14ac:dyDescent="0.2"/>
    <row r="52" s="7" customFormat="1" ht="12.75" customHeight="1" x14ac:dyDescent="0.2"/>
    <row r="53" s="7" customFormat="1" ht="12.75" customHeight="1" x14ac:dyDescent="0.2"/>
    <row r="54" s="7" customFormat="1" ht="12.75" customHeight="1" x14ac:dyDescent="0.2"/>
    <row r="55" s="7" customFormat="1" ht="12.75" customHeight="1" x14ac:dyDescent="0.2"/>
    <row r="56" s="7" customFormat="1" ht="12.75" customHeight="1" x14ac:dyDescent="0.2"/>
    <row r="57" s="7" customFormat="1" ht="12.75" customHeight="1" x14ac:dyDescent="0.2"/>
    <row r="58" s="7" customFormat="1" ht="12.75" customHeight="1" x14ac:dyDescent="0.2"/>
    <row r="59" s="7" customFormat="1" ht="12.75" customHeight="1" x14ac:dyDescent="0.2"/>
    <row r="60" s="7" customFormat="1" ht="12.75" customHeight="1" x14ac:dyDescent="0.2"/>
    <row r="61" s="7" customFormat="1" ht="12.75" customHeight="1" x14ac:dyDescent="0.2"/>
    <row r="62" s="7" customFormat="1" ht="12.75" customHeight="1" x14ac:dyDescent="0.2"/>
    <row r="63" s="7" customFormat="1" ht="12.75" customHeight="1" x14ac:dyDescent="0.2"/>
    <row r="64" s="7" customFormat="1" ht="12.75" customHeight="1" x14ac:dyDescent="0.2"/>
    <row r="65" s="7" customFormat="1" ht="12.75" customHeight="1" x14ac:dyDescent="0.2"/>
    <row r="66" s="7" customFormat="1" ht="12.75" customHeight="1" x14ac:dyDescent="0.2"/>
    <row r="67" s="7" customFormat="1" ht="12.75" customHeight="1" x14ac:dyDescent="0.2"/>
    <row r="68" s="7" customFormat="1" ht="12.75" customHeight="1" x14ac:dyDescent="0.2"/>
    <row r="69" s="7" customFormat="1" ht="12.75" customHeight="1" x14ac:dyDescent="0.2"/>
    <row r="70" s="7" customFormat="1" ht="12.75" customHeight="1" x14ac:dyDescent="0.2"/>
    <row r="71" s="7" customFormat="1" ht="12.75" customHeight="1" x14ac:dyDescent="0.2"/>
    <row r="72" s="7" customFormat="1" ht="12.75" customHeight="1" x14ac:dyDescent="0.2"/>
    <row r="73" s="7" customFormat="1" ht="12.75" customHeight="1" x14ac:dyDescent="0.2"/>
    <row r="74" s="7" customFormat="1" ht="12.75" customHeight="1" x14ac:dyDescent="0.2"/>
    <row r="75" s="7" customFormat="1" ht="12.75" customHeight="1" x14ac:dyDescent="0.2"/>
    <row r="76" s="7" customFormat="1" ht="12.75" customHeight="1" x14ac:dyDescent="0.2"/>
    <row r="77" s="7" customFormat="1" ht="12.75" customHeight="1" x14ac:dyDescent="0.2"/>
    <row r="78" s="7" customFormat="1" ht="12.75" customHeight="1" x14ac:dyDescent="0.2"/>
    <row r="79" s="7" customFormat="1" ht="12.75" customHeight="1" x14ac:dyDescent="0.2"/>
    <row r="80" s="7" customFormat="1" ht="12.75" customHeight="1" x14ac:dyDescent="0.2"/>
    <row r="81" s="7" customFormat="1" ht="12.75" customHeight="1" x14ac:dyDescent="0.2"/>
    <row r="82" s="7" customFormat="1" ht="12.75" customHeight="1" x14ac:dyDescent="0.2"/>
    <row r="83" s="7" customFormat="1" ht="12.75" customHeight="1" x14ac:dyDescent="0.2"/>
    <row r="84" s="7" customFormat="1" ht="12.75" customHeight="1" x14ac:dyDescent="0.2"/>
    <row r="85" s="7" customFormat="1" ht="12.75" customHeight="1" x14ac:dyDescent="0.2"/>
    <row r="86" s="7" customFormat="1" ht="12.75" customHeight="1" x14ac:dyDescent="0.2"/>
    <row r="87" s="7" customFormat="1" ht="12.75" customHeight="1" x14ac:dyDescent="0.2"/>
    <row r="88" s="7" customFormat="1" ht="12.75" customHeight="1" x14ac:dyDescent="0.2"/>
    <row r="89" s="7" customFormat="1" ht="12.75" customHeight="1" x14ac:dyDescent="0.2"/>
    <row r="90" s="7" customFormat="1" ht="12.75" customHeight="1" x14ac:dyDescent="0.2"/>
    <row r="91" s="7" customFormat="1" ht="12.75" customHeight="1" x14ac:dyDescent="0.2"/>
    <row r="92" s="7" customFormat="1" ht="12.75" customHeight="1" x14ac:dyDescent="0.2"/>
    <row r="93" s="7" customFormat="1" ht="12.75" customHeight="1" x14ac:dyDescent="0.2"/>
    <row r="94" s="7" customFormat="1" ht="12.75" customHeight="1" x14ac:dyDescent="0.2"/>
    <row r="95" s="7" customFormat="1" ht="12.75" customHeight="1" x14ac:dyDescent="0.2"/>
    <row r="96" s="7" customFormat="1" ht="12.75" customHeight="1" x14ac:dyDescent="0.2"/>
    <row r="97" s="7" customFormat="1" ht="12.75" customHeight="1" x14ac:dyDescent="0.2"/>
    <row r="98" s="7" customFormat="1" ht="12.75" customHeight="1" x14ac:dyDescent="0.2"/>
    <row r="99" s="7" customFormat="1" ht="12.75" customHeight="1" x14ac:dyDescent="0.2"/>
    <row r="100" s="7" customFormat="1" ht="12.75" customHeight="1" x14ac:dyDescent="0.2"/>
    <row r="101" s="7" customFormat="1" ht="12.75" customHeight="1" x14ac:dyDescent="0.2"/>
    <row r="102" s="7" customFormat="1" ht="12.75" customHeight="1" x14ac:dyDescent="0.2"/>
    <row r="103" s="7" customFormat="1" ht="12.75" customHeight="1" x14ac:dyDescent="0.2"/>
    <row r="104" s="7" customFormat="1" ht="12.75" customHeight="1" x14ac:dyDescent="0.2"/>
    <row r="105" s="7" customFormat="1" ht="12.75" customHeight="1" x14ac:dyDescent="0.2"/>
    <row r="106" s="7" customFormat="1" ht="12.75" customHeight="1" x14ac:dyDescent="0.2"/>
    <row r="107" s="7" customFormat="1" ht="12.75" customHeight="1" x14ac:dyDescent="0.2"/>
    <row r="108" s="7" customFormat="1" ht="12.75" customHeight="1" x14ac:dyDescent="0.2"/>
    <row r="109" s="7" customFormat="1" ht="12.75" customHeight="1" x14ac:dyDescent="0.2"/>
    <row r="110" s="7" customFormat="1" ht="12.75" customHeight="1" x14ac:dyDescent="0.2"/>
    <row r="111" s="7" customFormat="1" ht="12.75" customHeight="1" x14ac:dyDescent="0.2"/>
    <row r="112" s="7" customFormat="1" ht="12.75" customHeight="1" x14ac:dyDescent="0.2"/>
    <row r="113" s="7" customFormat="1" ht="12.75" customHeight="1" x14ac:dyDescent="0.2"/>
    <row r="114" s="7" customFormat="1" ht="12.75" customHeight="1" x14ac:dyDescent="0.2"/>
    <row r="115" s="7" customFormat="1" ht="12.75" customHeight="1" x14ac:dyDescent="0.2"/>
    <row r="116" s="7" customFormat="1" ht="12.75" customHeight="1" x14ac:dyDescent="0.2"/>
    <row r="117" s="7" customFormat="1" ht="12.75" customHeight="1" x14ac:dyDescent="0.2"/>
    <row r="118" s="7" customFormat="1" ht="12.75" customHeight="1" x14ac:dyDescent="0.2"/>
    <row r="119" s="7" customFormat="1" ht="12.75" customHeight="1" x14ac:dyDescent="0.2"/>
    <row r="120" s="7" customFormat="1" ht="12.75" customHeight="1" x14ac:dyDescent="0.2"/>
    <row r="121" s="7" customFormat="1" ht="12.75" customHeight="1" x14ac:dyDescent="0.2"/>
    <row r="122" s="7" customFormat="1" ht="12.75" customHeight="1" x14ac:dyDescent="0.2"/>
    <row r="123" s="7" customFormat="1" ht="12.75" customHeight="1" x14ac:dyDescent="0.2"/>
    <row r="124" s="7" customFormat="1" ht="12.75" customHeight="1" x14ac:dyDescent="0.2"/>
    <row r="125" s="7" customFormat="1" ht="12.75" customHeight="1" x14ac:dyDescent="0.2"/>
    <row r="126" s="7" customFormat="1" ht="12.75" customHeight="1" x14ac:dyDescent="0.2"/>
    <row r="127" s="7" customFormat="1" ht="12.75" customHeight="1" x14ac:dyDescent="0.2"/>
    <row r="128" s="7" customFormat="1" ht="12.75" customHeight="1" x14ac:dyDescent="0.2"/>
    <row r="129" s="7" customFormat="1" ht="12.75" customHeight="1" x14ac:dyDescent="0.2"/>
    <row r="130" s="7" customFormat="1" ht="12.75" customHeight="1" x14ac:dyDescent="0.2"/>
    <row r="131" s="7" customFormat="1" ht="12.75" customHeight="1" x14ac:dyDescent="0.2"/>
    <row r="132" s="7" customFormat="1" ht="12.75" customHeight="1" x14ac:dyDescent="0.2"/>
    <row r="133" s="7" customFormat="1" ht="12.75" customHeight="1" x14ac:dyDescent="0.2"/>
    <row r="134" s="7" customFormat="1" ht="12.75" customHeight="1" x14ac:dyDescent="0.2"/>
    <row r="135" s="7" customFormat="1" ht="12.75" customHeight="1" x14ac:dyDescent="0.2"/>
    <row r="136" s="7" customFormat="1" ht="12.75" customHeight="1" x14ac:dyDescent="0.2"/>
    <row r="137" s="7" customFormat="1" ht="12.75" customHeight="1" x14ac:dyDescent="0.2"/>
    <row r="138" s="7" customFormat="1" ht="12.75" customHeight="1" x14ac:dyDescent="0.2"/>
    <row r="139" s="7" customFormat="1" ht="12.75" customHeight="1" x14ac:dyDescent="0.2"/>
    <row r="140" s="7" customFormat="1" ht="12.75" customHeight="1" x14ac:dyDescent="0.2"/>
    <row r="141" s="7" customFormat="1" ht="12.75" customHeight="1" x14ac:dyDescent="0.2"/>
    <row r="142" s="7" customFormat="1" ht="12.75" customHeight="1" x14ac:dyDescent="0.2"/>
    <row r="143" s="7" customFormat="1" ht="12.75" customHeight="1" x14ac:dyDescent="0.2"/>
    <row r="144" s="7" customFormat="1" ht="12.75" customHeight="1" x14ac:dyDescent="0.2"/>
    <row r="145" s="7" customFormat="1" ht="12.75" customHeight="1" x14ac:dyDescent="0.2"/>
    <row r="146" s="7" customFormat="1" ht="12.75" customHeight="1" x14ac:dyDescent="0.2"/>
    <row r="147" s="7" customFormat="1" ht="12.75" customHeight="1" x14ac:dyDescent="0.2"/>
    <row r="148" s="7" customFormat="1" ht="12.75" customHeight="1" x14ac:dyDescent="0.2"/>
    <row r="149" s="7" customFormat="1" ht="12.75" customHeight="1" x14ac:dyDescent="0.2"/>
    <row r="150" s="7" customFormat="1" ht="12.75" customHeight="1" x14ac:dyDescent="0.2"/>
    <row r="151" s="7" customFormat="1" ht="12.75" customHeight="1" x14ac:dyDescent="0.2"/>
    <row r="152" s="7" customFormat="1" ht="12.75" customHeight="1" x14ac:dyDescent="0.2"/>
    <row r="153" s="7" customFormat="1" ht="12.75" customHeight="1" x14ac:dyDescent="0.2"/>
    <row r="154" s="7" customFormat="1" ht="12.75" customHeight="1" x14ac:dyDescent="0.2"/>
    <row r="155" s="7" customFormat="1" ht="12.75" customHeight="1" x14ac:dyDescent="0.2"/>
    <row r="156" s="7" customFormat="1" ht="12.75" customHeight="1" x14ac:dyDescent="0.2"/>
    <row r="157" s="7" customFormat="1" ht="12.75" customHeight="1" x14ac:dyDescent="0.2"/>
    <row r="158" s="7" customFormat="1" ht="12.75" customHeight="1" x14ac:dyDescent="0.2"/>
    <row r="159" s="7" customFormat="1" ht="12.75" customHeight="1" x14ac:dyDescent="0.2"/>
    <row r="160" s="7" customFormat="1" ht="12.75" customHeight="1" x14ac:dyDescent="0.2"/>
    <row r="161" s="7" customFormat="1" ht="12.75" customHeight="1" x14ac:dyDescent="0.2"/>
    <row r="162" s="7" customFormat="1" ht="12.75" customHeight="1" x14ac:dyDescent="0.2"/>
    <row r="163" s="7" customFormat="1" ht="12.75" customHeight="1" x14ac:dyDescent="0.2"/>
    <row r="164" s="7" customFormat="1" ht="12.75" customHeight="1" x14ac:dyDescent="0.2"/>
    <row r="165" s="7" customFormat="1" ht="12.75" customHeight="1" x14ac:dyDescent="0.2"/>
    <row r="166" s="7" customFormat="1" ht="12.75" customHeight="1" x14ac:dyDescent="0.2"/>
    <row r="167" s="7" customFormat="1" ht="12.75" customHeight="1" x14ac:dyDescent="0.2"/>
    <row r="168" s="7" customFormat="1" ht="12.75" customHeight="1" x14ac:dyDescent="0.2"/>
    <row r="169" s="7" customFormat="1" ht="12.75" customHeight="1" x14ac:dyDescent="0.2"/>
    <row r="170" s="7" customFormat="1" ht="12.75" customHeight="1" x14ac:dyDescent="0.2"/>
    <row r="171" s="7" customFormat="1" ht="12.75" customHeight="1" x14ac:dyDescent="0.2"/>
    <row r="172" s="7" customFormat="1" ht="12.75" customHeight="1" x14ac:dyDescent="0.2"/>
    <row r="173" s="7" customFormat="1" ht="12.75" customHeight="1" x14ac:dyDescent="0.2"/>
    <row r="174" s="7" customFormat="1" ht="12.75" customHeight="1" x14ac:dyDescent="0.2"/>
    <row r="175" s="7" customFormat="1" ht="12.75" customHeight="1" x14ac:dyDescent="0.2"/>
    <row r="176" s="7" customFormat="1" ht="12.75" customHeight="1" x14ac:dyDescent="0.2"/>
    <row r="177" s="7" customFormat="1" ht="12.75" customHeight="1" x14ac:dyDescent="0.2"/>
    <row r="178" s="7" customFormat="1" ht="12.75" customHeight="1" x14ac:dyDescent="0.2"/>
    <row r="179" s="7" customFormat="1" ht="12.75" customHeight="1" x14ac:dyDescent="0.2"/>
    <row r="180" s="7" customFormat="1" ht="12.75" customHeight="1" x14ac:dyDescent="0.2"/>
    <row r="181" s="7" customFormat="1" ht="12.75" customHeight="1" x14ac:dyDescent="0.2"/>
    <row r="182" s="7" customFormat="1" ht="12.75" customHeight="1" x14ac:dyDescent="0.2"/>
    <row r="183" s="7" customFormat="1" ht="12.75" customHeight="1" x14ac:dyDescent="0.2"/>
    <row r="184" s="7" customFormat="1" ht="12.75" customHeight="1" x14ac:dyDescent="0.2"/>
    <row r="185" s="7" customFormat="1" ht="12.75" customHeight="1" x14ac:dyDescent="0.2"/>
    <row r="186" s="7" customFormat="1" ht="12.75" customHeight="1" x14ac:dyDescent="0.2"/>
    <row r="187" s="7" customFormat="1" ht="12.75" customHeight="1" x14ac:dyDescent="0.2"/>
    <row r="188" s="7" customFormat="1" ht="12.75" customHeight="1" x14ac:dyDescent="0.2"/>
    <row r="189" s="7" customFormat="1" ht="12.75" customHeight="1" x14ac:dyDescent="0.2"/>
    <row r="190" s="7" customFormat="1" ht="12.75" customHeight="1" x14ac:dyDescent="0.2"/>
    <row r="191" s="7" customFormat="1" ht="12.75" customHeight="1" x14ac:dyDescent="0.2"/>
    <row r="192" s="7" customFormat="1" ht="12.75" customHeight="1" x14ac:dyDescent="0.2"/>
    <row r="193" s="7" customFormat="1" ht="12.75" customHeight="1" x14ac:dyDescent="0.2"/>
    <row r="194" s="7" customFormat="1" ht="12.75" customHeight="1" x14ac:dyDescent="0.2"/>
    <row r="195" s="7" customFormat="1" ht="12.75" customHeight="1" x14ac:dyDescent="0.2"/>
    <row r="196" s="7" customFormat="1" ht="12.75" customHeight="1" x14ac:dyDescent="0.2"/>
    <row r="197" s="7" customFormat="1" ht="12.75" customHeight="1" x14ac:dyDescent="0.2"/>
    <row r="198" s="7" customFormat="1" ht="12.75" customHeight="1" x14ac:dyDescent="0.2"/>
    <row r="199" s="7" customFormat="1" ht="12.75" customHeight="1" x14ac:dyDescent="0.2"/>
    <row r="200" s="7" customFormat="1" ht="12.75" customHeight="1" x14ac:dyDescent="0.2"/>
    <row r="201" s="7" customFormat="1" ht="12.75" customHeight="1" x14ac:dyDescent="0.2"/>
    <row r="202" s="7" customFormat="1" ht="12.75" customHeight="1" x14ac:dyDescent="0.2"/>
    <row r="203" s="7" customFormat="1" ht="12.75" customHeight="1" x14ac:dyDescent="0.2"/>
    <row r="204" s="7" customFormat="1" ht="12.75" customHeight="1" x14ac:dyDescent="0.2"/>
    <row r="205" s="7" customFormat="1" ht="12.75" customHeight="1" x14ac:dyDescent="0.2"/>
    <row r="206" s="7" customFormat="1" ht="12.75" customHeight="1" x14ac:dyDescent="0.2"/>
    <row r="207" s="7" customFormat="1" ht="12.75" customHeight="1" x14ac:dyDescent="0.2"/>
    <row r="208" s="7" customFormat="1" ht="12.75" customHeight="1" x14ac:dyDescent="0.2"/>
    <row r="209" s="7" customFormat="1" ht="12.75" customHeight="1" x14ac:dyDescent="0.2"/>
    <row r="210" s="7" customFormat="1" ht="12.75" customHeight="1" x14ac:dyDescent="0.2"/>
    <row r="211" s="7" customFormat="1" ht="12.75" customHeight="1" x14ac:dyDescent="0.2"/>
    <row r="212" s="7" customFormat="1" ht="12.75" customHeight="1" x14ac:dyDescent="0.2"/>
    <row r="213" s="7" customFormat="1" ht="12.75" customHeight="1" x14ac:dyDescent="0.2"/>
    <row r="214" s="7" customFormat="1" ht="12.75" customHeight="1" x14ac:dyDescent="0.2"/>
    <row r="215" s="7" customFormat="1" ht="12.75" customHeight="1" x14ac:dyDescent="0.2"/>
    <row r="216" s="7" customFormat="1" ht="12.75" customHeight="1" x14ac:dyDescent="0.2"/>
    <row r="217" s="7" customFormat="1" ht="12.75" customHeight="1" x14ac:dyDescent="0.2"/>
    <row r="218" s="7" customFormat="1" ht="12.75" customHeight="1" x14ac:dyDescent="0.2"/>
    <row r="219" s="7" customFormat="1" ht="12.75" customHeight="1" x14ac:dyDescent="0.2"/>
    <row r="220" s="7" customFormat="1" ht="12.75" customHeight="1" x14ac:dyDescent="0.2"/>
    <row r="221" s="7" customFormat="1" ht="12.75" customHeight="1" x14ac:dyDescent="0.2"/>
    <row r="222" s="7" customFormat="1" ht="12.75" customHeight="1" x14ac:dyDescent="0.2"/>
    <row r="223" s="7" customFormat="1" ht="12.75" customHeight="1" x14ac:dyDescent="0.2"/>
    <row r="224" s="7" customFormat="1" ht="12.75" customHeight="1" x14ac:dyDescent="0.2"/>
    <row r="225" s="7" customFormat="1" ht="12.75" customHeight="1" x14ac:dyDescent="0.2"/>
    <row r="226" s="7" customFormat="1" ht="12.75" customHeight="1" x14ac:dyDescent="0.2"/>
    <row r="227" s="7" customFormat="1" ht="12.75" customHeight="1" x14ac:dyDescent="0.2"/>
    <row r="228" s="7" customFormat="1" ht="12.75" customHeight="1" x14ac:dyDescent="0.2"/>
    <row r="229" s="7" customFormat="1" ht="12.75" customHeight="1" x14ac:dyDescent="0.2"/>
    <row r="230" s="7" customFormat="1" ht="12.75" customHeight="1" x14ac:dyDescent="0.2"/>
    <row r="231" s="7" customFormat="1" ht="12.75" customHeight="1" x14ac:dyDescent="0.2"/>
    <row r="232" s="7" customFormat="1" ht="12.75" customHeight="1" x14ac:dyDescent="0.2"/>
    <row r="233" s="7" customFormat="1" ht="12.75" customHeight="1" x14ac:dyDescent="0.2"/>
    <row r="234" s="7" customFormat="1" ht="12.75" customHeight="1" x14ac:dyDescent="0.2"/>
    <row r="235" s="7" customFormat="1" ht="12.75" customHeight="1" x14ac:dyDescent="0.2"/>
    <row r="236" s="7" customFormat="1" ht="12.75" customHeight="1" x14ac:dyDescent="0.2"/>
    <row r="237" s="7" customFormat="1" ht="12.75" customHeight="1" x14ac:dyDescent="0.2"/>
    <row r="238" s="7" customFormat="1" ht="12.75" customHeight="1" x14ac:dyDescent="0.2"/>
    <row r="239" s="7" customFormat="1" ht="12.75" customHeight="1" x14ac:dyDescent="0.2"/>
    <row r="240" s="7" customFormat="1" ht="12.75" customHeight="1" x14ac:dyDescent="0.2"/>
    <row r="241" s="7" customFormat="1" ht="12.75" customHeight="1" x14ac:dyDescent="0.2"/>
    <row r="242" s="7" customFormat="1" ht="12.75" customHeight="1" x14ac:dyDescent="0.2"/>
    <row r="243" s="7" customFormat="1" ht="12.75" customHeight="1" x14ac:dyDescent="0.2"/>
    <row r="244" s="7" customFormat="1" ht="12.75" customHeight="1" x14ac:dyDescent="0.2"/>
    <row r="245" s="7" customFormat="1" ht="12.75" customHeight="1" x14ac:dyDescent="0.2"/>
    <row r="246" s="7" customFormat="1" ht="12.75" customHeight="1" x14ac:dyDescent="0.2"/>
    <row r="247" s="7" customFormat="1" ht="12.75" customHeight="1" x14ac:dyDescent="0.2"/>
    <row r="248" s="7" customFormat="1" ht="12.75" customHeight="1" x14ac:dyDescent="0.2"/>
    <row r="249" s="7" customFormat="1" ht="12.75" customHeight="1" x14ac:dyDescent="0.2"/>
    <row r="250" s="7" customFormat="1" ht="12.75" customHeight="1" x14ac:dyDescent="0.2"/>
    <row r="251" s="7" customFormat="1" ht="12.75" customHeight="1" x14ac:dyDescent="0.2"/>
    <row r="252" s="7" customFormat="1" ht="12.75" customHeight="1" x14ac:dyDescent="0.2"/>
    <row r="253" s="7" customFormat="1" ht="12.75" customHeight="1" x14ac:dyDescent="0.2"/>
    <row r="254" s="7" customFormat="1" ht="12.75" customHeight="1" x14ac:dyDescent="0.2"/>
    <row r="255" s="7" customFormat="1" ht="12.75" customHeight="1" x14ac:dyDescent="0.2"/>
    <row r="256" s="7" customFormat="1" ht="12.75" customHeight="1" x14ac:dyDescent="0.2"/>
    <row r="257" s="7" customFormat="1" ht="12.75" customHeight="1" x14ac:dyDescent="0.2"/>
    <row r="258" s="7" customFormat="1" ht="12.75" customHeight="1" x14ac:dyDescent="0.2"/>
    <row r="259" s="7" customFormat="1" ht="12.75" customHeight="1" x14ac:dyDescent="0.2"/>
    <row r="260" s="7" customFormat="1" ht="12.75" customHeight="1" x14ac:dyDescent="0.2"/>
    <row r="261" s="7" customFormat="1" ht="12.75" customHeight="1" x14ac:dyDescent="0.2"/>
    <row r="262" s="7" customFormat="1" ht="12.75" customHeight="1" x14ac:dyDescent="0.2"/>
    <row r="263" s="7" customFormat="1" ht="12.75" customHeight="1" x14ac:dyDescent="0.2"/>
    <row r="264" s="7" customFormat="1" ht="12.75" customHeight="1" x14ac:dyDescent="0.2"/>
    <row r="265" s="7" customFormat="1" ht="12.75" customHeight="1" x14ac:dyDescent="0.2"/>
    <row r="266" s="7" customFormat="1" ht="12.75" customHeight="1" x14ac:dyDescent="0.2"/>
    <row r="267" s="7" customFormat="1" ht="12.75" customHeight="1" x14ac:dyDescent="0.2"/>
    <row r="268" s="7" customFormat="1" ht="12.75" customHeight="1" x14ac:dyDescent="0.2"/>
    <row r="269" s="7" customFormat="1" ht="12.75" customHeight="1" x14ac:dyDescent="0.2"/>
    <row r="270" s="7" customFormat="1" ht="12.75" customHeight="1" x14ac:dyDescent="0.2"/>
    <row r="271" s="7" customFormat="1" ht="12.75" customHeight="1" x14ac:dyDescent="0.2"/>
    <row r="272" s="7" customFormat="1" ht="12.75" customHeight="1" x14ac:dyDescent="0.2"/>
    <row r="273" s="7" customFormat="1" ht="12.75" customHeight="1" x14ac:dyDescent="0.2"/>
    <row r="274" s="7" customFormat="1" ht="12.75" customHeight="1" x14ac:dyDescent="0.2"/>
    <row r="275" s="7" customFormat="1" ht="12.75" customHeight="1" x14ac:dyDescent="0.2"/>
    <row r="276" s="7" customFormat="1" ht="12.75" customHeight="1" x14ac:dyDescent="0.2"/>
    <row r="277" s="7" customFormat="1" ht="12.75" customHeight="1" x14ac:dyDescent="0.2"/>
    <row r="278" s="7" customFormat="1" ht="12.75" customHeight="1" x14ac:dyDescent="0.2"/>
    <row r="279" s="7" customFormat="1" ht="12.75" customHeight="1" x14ac:dyDescent="0.2"/>
    <row r="280" s="7" customFormat="1" ht="12.75" customHeight="1" x14ac:dyDescent="0.2"/>
    <row r="281" s="7" customFormat="1" ht="12.75" customHeight="1" x14ac:dyDescent="0.2"/>
    <row r="282" s="7" customFormat="1" ht="12.75" customHeight="1" x14ac:dyDescent="0.2"/>
    <row r="283" s="7" customFormat="1" ht="12.75" customHeight="1" x14ac:dyDescent="0.2"/>
    <row r="284" s="7" customFormat="1" ht="12.75" customHeight="1" x14ac:dyDescent="0.2"/>
    <row r="285" s="7" customFormat="1" ht="12.75" customHeight="1" x14ac:dyDescent="0.2"/>
    <row r="286" s="7" customFormat="1" ht="12.75" customHeight="1" x14ac:dyDescent="0.2"/>
    <row r="287" s="7" customFormat="1" ht="12.75" customHeight="1" x14ac:dyDescent="0.2"/>
    <row r="288" s="7" customFormat="1" ht="12.75" customHeight="1" x14ac:dyDescent="0.2"/>
    <row r="289" s="7" customFormat="1" ht="12.75" customHeight="1" x14ac:dyDescent="0.2"/>
    <row r="290" s="7" customFormat="1" ht="12.75" customHeight="1" x14ac:dyDescent="0.2"/>
    <row r="291" s="7" customFormat="1" ht="12.75" customHeight="1" x14ac:dyDescent="0.2"/>
    <row r="292" s="7" customFormat="1" ht="12.75" customHeight="1" x14ac:dyDescent="0.2"/>
    <row r="293" s="7" customFormat="1" ht="12.75" customHeight="1" x14ac:dyDescent="0.2"/>
    <row r="294" s="7" customFormat="1" ht="12.75" customHeight="1" x14ac:dyDescent="0.2"/>
    <row r="295" s="7" customFormat="1" ht="12.75" customHeight="1" x14ac:dyDescent="0.2"/>
    <row r="296" s="7" customFormat="1" ht="12.75" customHeight="1" x14ac:dyDescent="0.2"/>
    <row r="297" s="7" customFormat="1" ht="12.75" customHeight="1" x14ac:dyDescent="0.2"/>
    <row r="298" s="7" customFormat="1" ht="12.75" customHeight="1" x14ac:dyDescent="0.2"/>
    <row r="299" s="7" customFormat="1" ht="12.75" customHeight="1" x14ac:dyDescent="0.2"/>
    <row r="300" s="7" customFormat="1" ht="12.75" customHeight="1" x14ac:dyDescent="0.2"/>
    <row r="301" s="7" customFormat="1" ht="12.75" customHeight="1" x14ac:dyDescent="0.2"/>
    <row r="302" s="7" customFormat="1" ht="12.75" customHeight="1" x14ac:dyDescent="0.2"/>
    <row r="303" s="7" customFormat="1" ht="12.75" customHeight="1" x14ac:dyDescent="0.2"/>
    <row r="304" s="7" customFormat="1" ht="12.75" customHeight="1" x14ac:dyDescent="0.2"/>
    <row r="305" s="7" customFormat="1" ht="12.75" customHeight="1" x14ac:dyDescent="0.2"/>
    <row r="306" s="7" customFormat="1" ht="12.75" customHeight="1" x14ac:dyDescent="0.2"/>
    <row r="307" s="7" customFormat="1" ht="12.75" customHeight="1" x14ac:dyDescent="0.2"/>
    <row r="308" s="7" customFormat="1" ht="12.75" customHeight="1" x14ac:dyDescent="0.2"/>
    <row r="309" s="7" customFormat="1" ht="12.75" customHeight="1" x14ac:dyDescent="0.2"/>
    <row r="310" s="7" customFormat="1" ht="12.75" customHeight="1" x14ac:dyDescent="0.2"/>
    <row r="311" s="7" customFormat="1" ht="12.75" customHeight="1" x14ac:dyDescent="0.2"/>
    <row r="312" s="7" customFormat="1" ht="12.75" customHeight="1" x14ac:dyDescent="0.2"/>
    <row r="313" s="7" customFormat="1" ht="12.75" customHeight="1" x14ac:dyDescent="0.2"/>
    <row r="314" s="7" customFormat="1" ht="12.75" customHeight="1" x14ac:dyDescent="0.2"/>
    <row r="315" s="7" customFormat="1" ht="12.75" customHeight="1" x14ac:dyDescent="0.2"/>
    <row r="316" s="7" customFormat="1" ht="12.75" customHeight="1" x14ac:dyDescent="0.2"/>
    <row r="317" s="7" customFormat="1" ht="12.75" customHeight="1" x14ac:dyDescent="0.2"/>
    <row r="318" s="7" customFormat="1" ht="12.75" customHeight="1" x14ac:dyDescent="0.2"/>
    <row r="319" s="7" customFormat="1" ht="12.75" customHeight="1" x14ac:dyDescent="0.2"/>
    <row r="320" s="7" customFormat="1" ht="12.75" customHeight="1" x14ac:dyDescent="0.2"/>
    <row r="321" s="7" customFormat="1" ht="12.75" customHeight="1" x14ac:dyDescent="0.2"/>
    <row r="322" s="7" customFormat="1" ht="12.75" customHeight="1" x14ac:dyDescent="0.2"/>
    <row r="323" s="7" customFormat="1" ht="12.75" customHeight="1" x14ac:dyDescent="0.2"/>
    <row r="324" s="7" customFormat="1" ht="12.75" customHeight="1" x14ac:dyDescent="0.2"/>
    <row r="325" s="7" customFormat="1" ht="12.75" customHeight="1" x14ac:dyDescent="0.2"/>
    <row r="326" s="7" customFormat="1" ht="12.75" customHeight="1" x14ac:dyDescent="0.2"/>
    <row r="327" s="7" customFormat="1" ht="12.75" customHeight="1" x14ac:dyDescent="0.2"/>
    <row r="328" s="7" customFormat="1" ht="12.75" customHeight="1" x14ac:dyDescent="0.2"/>
    <row r="329" s="7" customFormat="1" ht="12.75" customHeight="1" x14ac:dyDescent="0.2"/>
    <row r="330" s="7" customFormat="1" ht="12.75" customHeight="1" x14ac:dyDescent="0.2"/>
    <row r="331" s="7" customFormat="1" ht="12.75" customHeight="1" x14ac:dyDescent="0.2"/>
    <row r="332" s="7" customFormat="1" ht="12.75" customHeight="1" x14ac:dyDescent="0.2"/>
    <row r="333" s="7" customFormat="1" ht="12.75" customHeight="1" x14ac:dyDescent="0.2"/>
    <row r="334" s="7" customFormat="1" ht="12.75" customHeight="1" x14ac:dyDescent="0.2"/>
    <row r="335" s="7" customFormat="1" ht="12.75" customHeight="1" x14ac:dyDescent="0.2"/>
    <row r="336" s="7" customFormat="1" ht="12.75" customHeight="1" x14ac:dyDescent="0.2"/>
    <row r="337" s="7" customFormat="1" ht="12.75" customHeight="1" x14ac:dyDescent="0.2"/>
    <row r="338" s="7" customFormat="1" ht="12.75" customHeight="1" x14ac:dyDescent="0.2"/>
    <row r="339" s="7" customFormat="1" ht="12.75" customHeight="1" x14ac:dyDescent="0.2"/>
    <row r="340" s="7" customFormat="1" ht="12.75" customHeight="1" x14ac:dyDescent="0.2"/>
    <row r="341" s="7" customFormat="1" ht="12.75" customHeight="1" x14ac:dyDescent="0.2"/>
    <row r="342" s="7" customFormat="1" ht="12.75" customHeight="1" x14ac:dyDescent="0.2"/>
    <row r="343" s="7" customFormat="1" ht="12.75" customHeight="1" x14ac:dyDescent="0.2"/>
    <row r="344" s="7" customFormat="1" ht="12.75" customHeight="1" x14ac:dyDescent="0.2"/>
    <row r="345" s="7" customFormat="1" ht="12.75" customHeight="1" x14ac:dyDescent="0.2"/>
    <row r="346" s="7" customFormat="1" ht="12.75" customHeight="1" x14ac:dyDescent="0.2"/>
    <row r="347" s="7" customFormat="1" ht="12.75" customHeight="1" x14ac:dyDescent="0.2"/>
    <row r="348" s="7" customFormat="1" ht="12.75" customHeight="1" x14ac:dyDescent="0.2"/>
    <row r="349" s="7" customFormat="1" ht="12.75" customHeight="1" x14ac:dyDescent="0.2"/>
    <row r="350" s="7" customFormat="1" ht="12.75" customHeight="1" x14ac:dyDescent="0.2"/>
    <row r="351" s="7" customFormat="1" ht="12.75" customHeight="1" x14ac:dyDescent="0.2"/>
    <row r="352" s="7" customFormat="1" ht="12.75" customHeight="1" x14ac:dyDescent="0.2"/>
    <row r="353" s="7" customFormat="1" ht="12.75" customHeight="1" x14ac:dyDescent="0.2"/>
    <row r="354" s="7" customFormat="1" ht="12.75" customHeight="1" x14ac:dyDescent="0.2"/>
    <row r="355" s="7" customFormat="1" ht="12.75" customHeight="1" x14ac:dyDescent="0.2"/>
    <row r="356" s="7" customFormat="1" ht="12.75" customHeight="1" x14ac:dyDescent="0.2"/>
    <row r="357" s="7" customFormat="1" ht="12.75" customHeight="1" x14ac:dyDescent="0.2"/>
    <row r="358" s="7" customFormat="1" ht="12.75" customHeight="1" x14ac:dyDescent="0.2"/>
    <row r="359" s="7" customFormat="1" ht="12.75" customHeight="1" x14ac:dyDescent="0.2"/>
    <row r="360" s="7" customFormat="1" ht="12.75" customHeight="1" x14ac:dyDescent="0.2"/>
    <row r="361" s="7" customFormat="1" ht="12.75" customHeight="1" x14ac:dyDescent="0.2"/>
    <row r="362" s="7" customFormat="1" ht="12.75" customHeight="1" x14ac:dyDescent="0.2"/>
    <row r="363" s="7" customFormat="1" ht="12.75" customHeight="1" x14ac:dyDescent="0.2"/>
    <row r="364" s="7" customFormat="1" ht="12.75" customHeight="1" x14ac:dyDescent="0.2"/>
    <row r="365" s="7" customFormat="1" ht="12.75" customHeight="1" x14ac:dyDescent="0.2"/>
    <row r="366" s="7" customFormat="1" ht="12.75" customHeight="1" x14ac:dyDescent="0.2"/>
    <row r="367" s="7" customFormat="1" ht="12.75" customHeight="1" x14ac:dyDescent="0.2"/>
    <row r="368" s="7" customFormat="1" ht="12.75" customHeight="1" x14ac:dyDescent="0.2"/>
    <row r="369" s="7" customFormat="1" ht="12.75" customHeight="1" x14ac:dyDescent="0.2"/>
    <row r="370" s="7" customFormat="1" ht="12.75" customHeight="1" x14ac:dyDescent="0.2"/>
    <row r="371" s="7" customFormat="1" ht="12.75" customHeight="1" x14ac:dyDescent="0.2"/>
    <row r="372" s="7" customFormat="1" ht="12.75" customHeight="1" x14ac:dyDescent="0.2"/>
    <row r="373" s="7" customFormat="1" ht="12.75" customHeight="1" x14ac:dyDescent="0.2"/>
    <row r="374" s="7" customFormat="1" ht="12.75" customHeight="1" x14ac:dyDescent="0.2"/>
    <row r="375" s="7" customFormat="1" ht="12.75" customHeight="1" x14ac:dyDescent="0.2"/>
    <row r="376" s="7" customFormat="1" ht="12.75" customHeight="1" x14ac:dyDescent="0.2"/>
    <row r="377" s="7" customFormat="1" ht="12.75" customHeight="1" x14ac:dyDescent="0.2"/>
    <row r="378" s="7" customFormat="1" ht="12.75" customHeight="1" x14ac:dyDescent="0.2"/>
    <row r="379" s="7" customFormat="1" ht="12.75" customHeight="1" x14ac:dyDescent="0.2"/>
    <row r="380" s="7" customFormat="1" ht="12.75" customHeight="1" x14ac:dyDescent="0.2"/>
    <row r="381" s="7" customFormat="1" ht="12.75" customHeight="1" x14ac:dyDescent="0.2"/>
    <row r="382" s="7" customFormat="1" ht="12.75" customHeight="1" x14ac:dyDescent="0.2"/>
    <row r="383" s="7" customFormat="1" ht="12.75" customHeight="1" x14ac:dyDescent="0.2"/>
    <row r="384" s="7" customFormat="1" ht="12.75" customHeight="1" x14ac:dyDescent="0.2"/>
    <row r="385" s="7" customFormat="1" ht="12.75" customHeight="1" x14ac:dyDescent="0.2"/>
    <row r="386" s="7" customFormat="1" ht="12.75" customHeight="1" x14ac:dyDescent="0.2"/>
    <row r="387" s="7" customFormat="1" ht="12.75" customHeight="1" x14ac:dyDescent="0.2"/>
    <row r="388" s="7" customFormat="1" ht="12.75" customHeight="1" x14ac:dyDescent="0.2"/>
    <row r="389" s="7" customFormat="1" ht="12.75" customHeight="1" x14ac:dyDescent="0.2"/>
    <row r="390" s="7" customFormat="1" ht="12.75" customHeight="1" x14ac:dyDescent="0.2"/>
    <row r="391" s="7" customFormat="1" ht="12.75" customHeight="1" x14ac:dyDescent="0.2"/>
    <row r="392" s="7" customFormat="1" ht="12.75" customHeight="1" x14ac:dyDescent="0.2"/>
    <row r="393" s="7" customFormat="1" ht="12.75" customHeight="1" x14ac:dyDescent="0.2"/>
    <row r="394" s="7" customFormat="1" ht="12.75" customHeight="1" x14ac:dyDescent="0.2"/>
    <row r="395" s="7" customFormat="1" ht="12.75" customHeight="1" x14ac:dyDescent="0.2"/>
    <row r="396" s="7" customFormat="1" ht="12.75" customHeight="1" x14ac:dyDescent="0.2"/>
    <row r="397" s="7" customFormat="1" ht="12.75" customHeight="1" x14ac:dyDescent="0.2"/>
    <row r="398" s="7" customFormat="1" ht="12.75" customHeight="1" x14ac:dyDescent="0.2"/>
    <row r="399" s="7" customFormat="1" ht="12.75" customHeight="1" x14ac:dyDescent="0.2"/>
    <row r="400" s="7" customFormat="1" ht="12.75" customHeight="1" x14ac:dyDescent="0.2"/>
    <row r="401" s="7" customFormat="1" ht="12.75" customHeight="1" x14ac:dyDescent="0.2"/>
    <row r="402" s="7" customFormat="1" ht="12.75" customHeight="1" x14ac:dyDescent="0.2"/>
    <row r="403" s="7" customFormat="1" ht="12.75" customHeight="1" x14ac:dyDescent="0.2"/>
    <row r="404" s="7" customFormat="1" ht="12.75" customHeight="1" x14ac:dyDescent="0.2"/>
    <row r="405" s="7" customFormat="1" ht="12.75" customHeight="1" x14ac:dyDescent="0.2"/>
    <row r="406" s="7" customFormat="1" ht="12.75" customHeight="1" x14ac:dyDescent="0.2"/>
    <row r="407" s="7" customFormat="1" ht="12.75" customHeight="1" x14ac:dyDescent="0.2"/>
    <row r="408" s="7" customFormat="1" ht="12.75" customHeight="1" x14ac:dyDescent="0.2"/>
    <row r="409" s="7" customFormat="1" ht="12.75" customHeight="1" x14ac:dyDescent="0.2"/>
    <row r="410" s="7" customFormat="1" ht="12.75" customHeight="1" x14ac:dyDescent="0.2"/>
    <row r="411" s="7" customFormat="1" ht="12.75" customHeight="1" x14ac:dyDescent="0.2"/>
    <row r="412" s="7" customFormat="1" ht="12.75" customHeight="1" x14ac:dyDescent="0.2"/>
    <row r="413" s="7" customFormat="1" ht="12.75" customHeight="1" x14ac:dyDescent="0.2"/>
    <row r="414" s="7" customFormat="1" ht="12.75" customHeight="1" x14ac:dyDescent="0.2"/>
    <row r="415" s="7" customFormat="1" ht="12.75" customHeight="1" x14ac:dyDescent="0.2"/>
    <row r="416" s="7" customFormat="1" ht="12.75" customHeight="1" x14ac:dyDescent="0.2"/>
    <row r="417" s="7" customFormat="1" ht="12.75" customHeight="1" x14ac:dyDescent="0.2"/>
    <row r="418" s="7" customFormat="1" ht="12.75" customHeight="1" x14ac:dyDescent="0.2"/>
    <row r="419" s="7" customFormat="1" ht="12.75" customHeight="1" x14ac:dyDescent="0.2"/>
    <row r="420" s="7" customFormat="1" ht="12.75" customHeight="1" x14ac:dyDescent="0.2"/>
    <row r="421" s="7" customFormat="1" ht="12.75" customHeight="1" x14ac:dyDescent="0.2"/>
    <row r="422" s="7" customFormat="1" ht="12.75" customHeight="1" x14ac:dyDescent="0.2"/>
    <row r="423" s="7" customFormat="1" ht="12.75" customHeight="1" x14ac:dyDescent="0.2"/>
    <row r="424" s="7" customFormat="1" ht="12.75" customHeight="1" x14ac:dyDescent="0.2"/>
    <row r="425" s="7" customFormat="1" ht="12.75" customHeight="1" x14ac:dyDescent="0.2"/>
    <row r="426" s="7" customFormat="1" ht="12.75" customHeight="1" x14ac:dyDescent="0.2"/>
    <row r="427" s="7" customFormat="1" ht="12.75" customHeight="1" x14ac:dyDescent="0.2"/>
    <row r="428" s="7" customFormat="1" ht="12.75" customHeight="1" x14ac:dyDescent="0.2"/>
    <row r="429" s="7" customFormat="1" ht="12.75" customHeight="1" x14ac:dyDescent="0.2"/>
    <row r="430" s="7" customFormat="1" ht="12.75" customHeight="1" x14ac:dyDescent="0.2"/>
    <row r="431" s="7" customFormat="1" ht="12.75" customHeight="1" x14ac:dyDescent="0.2"/>
    <row r="432" s="7" customFormat="1" ht="12.75" customHeight="1" x14ac:dyDescent="0.2"/>
    <row r="433" s="7" customFormat="1" ht="12.75" customHeight="1" x14ac:dyDescent="0.2"/>
    <row r="434" s="7" customFormat="1" ht="12.75" customHeight="1" x14ac:dyDescent="0.2"/>
    <row r="435" s="7" customFormat="1" ht="12.75" customHeight="1" x14ac:dyDescent="0.2"/>
    <row r="436" s="7" customFormat="1" ht="12.75" customHeight="1" x14ac:dyDescent="0.2"/>
    <row r="437" s="7" customFormat="1" ht="12.75" customHeight="1" x14ac:dyDescent="0.2"/>
    <row r="438" s="7" customFormat="1" ht="12.75" customHeight="1" x14ac:dyDescent="0.2"/>
    <row r="439" s="7" customFormat="1" ht="12.75" customHeight="1" x14ac:dyDescent="0.2"/>
    <row r="440" s="7" customFormat="1" ht="12.75" customHeight="1" x14ac:dyDescent="0.2"/>
    <row r="441" s="7" customFormat="1" ht="12.75" customHeight="1" x14ac:dyDescent="0.2"/>
    <row r="442" s="7" customFormat="1" ht="12.75" customHeight="1" x14ac:dyDescent="0.2"/>
    <row r="443" s="7" customFormat="1" ht="12.75" customHeight="1" x14ac:dyDescent="0.2"/>
    <row r="444" s="7" customFormat="1" ht="12.75" customHeight="1" x14ac:dyDescent="0.2"/>
    <row r="445" s="7" customFormat="1" ht="12.75" customHeight="1" x14ac:dyDescent="0.2"/>
    <row r="446" s="7" customFormat="1" ht="12.75" customHeight="1" x14ac:dyDescent="0.2"/>
    <row r="447" s="7" customFormat="1" ht="12.75" customHeight="1" x14ac:dyDescent="0.2"/>
    <row r="448" s="7" customFormat="1" ht="12.75" customHeight="1" x14ac:dyDescent="0.2"/>
    <row r="449" s="7" customFormat="1" ht="12.75" customHeight="1" x14ac:dyDescent="0.2"/>
    <row r="450" s="7" customFormat="1" ht="12.75" customHeight="1" x14ac:dyDescent="0.2"/>
    <row r="451" s="7" customFormat="1" ht="12.75" customHeight="1" x14ac:dyDescent="0.2"/>
    <row r="452" s="7" customFormat="1" ht="12.75" customHeight="1" x14ac:dyDescent="0.2"/>
    <row r="453" s="7" customFormat="1" ht="12.75" customHeight="1" x14ac:dyDescent="0.2"/>
    <row r="454" s="7" customFormat="1" ht="12.75" customHeight="1" x14ac:dyDescent="0.2"/>
    <row r="455" s="7" customFormat="1" ht="12.75" customHeight="1" x14ac:dyDescent="0.2"/>
    <row r="456" s="7" customFormat="1" ht="12.75" customHeight="1" x14ac:dyDescent="0.2"/>
    <row r="457" s="7" customFormat="1" ht="12.75" customHeight="1" x14ac:dyDescent="0.2"/>
    <row r="458" s="7" customFormat="1" ht="12.75" customHeight="1" x14ac:dyDescent="0.2"/>
    <row r="459" s="7" customFormat="1" ht="12.75" customHeight="1" x14ac:dyDescent="0.2"/>
    <row r="460" s="7" customFormat="1" ht="12.75" customHeight="1" x14ac:dyDescent="0.2"/>
    <row r="461" s="7" customFormat="1" ht="12.75" customHeight="1" x14ac:dyDescent="0.2"/>
    <row r="462" s="7" customFormat="1" ht="12.75" customHeight="1" x14ac:dyDescent="0.2"/>
    <row r="463" s="7" customFormat="1" ht="12.75" customHeight="1" x14ac:dyDescent="0.2"/>
    <row r="464" s="7" customFormat="1" ht="12.75" customHeight="1" x14ac:dyDescent="0.2"/>
    <row r="465" s="7" customFormat="1" ht="12.75" customHeight="1" x14ac:dyDescent="0.2"/>
    <row r="466" s="7" customFormat="1" ht="12.75" customHeight="1" x14ac:dyDescent="0.2"/>
    <row r="467" s="7" customFormat="1" ht="12.75" customHeight="1" x14ac:dyDescent="0.2"/>
    <row r="468" s="7" customFormat="1" ht="12.75" customHeight="1" x14ac:dyDescent="0.2"/>
    <row r="469" s="7" customFormat="1" ht="12.75" customHeight="1" x14ac:dyDescent="0.2"/>
    <row r="470" s="7" customFormat="1" ht="12.75" customHeight="1" x14ac:dyDescent="0.2"/>
    <row r="471" s="7" customFormat="1" ht="12.75" customHeight="1" x14ac:dyDescent="0.2"/>
    <row r="472" s="7" customFormat="1" ht="12.75" customHeight="1" x14ac:dyDescent="0.2"/>
    <row r="473" s="7" customFormat="1" ht="12.75" customHeight="1" x14ac:dyDescent="0.2"/>
    <row r="474" s="7" customFormat="1" ht="12.75" customHeight="1" x14ac:dyDescent="0.2"/>
    <row r="475" s="7" customFormat="1" ht="12.75" customHeight="1" x14ac:dyDescent="0.2"/>
    <row r="476" s="7" customFormat="1" ht="12.75" customHeight="1" x14ac:dyDescent="0.2"/>
    <row r="477" s="7" customFormat="1" ht="12.75" customHeight="1" x14ac:dyDescent="0.2"/>
    <row r="478" s="7" customFormat="1" ht="12.75" customHeight="1" x14ac:dyDescent="0.2"/>
    <row r="479" s="7" customFormat="1" ht="12.75" customHeight="1" x14ac:dyDescent="0.2"/>
    <row r="480" s="7" customFormat="1" ht="12.75" customHeight="1" x14ac:dyDescent="0.2"/>
    <row r="481" s="7" customFormat="1" ht="12.75" customHeight="1" x14ac:dyDescent="0.2"/>
    <row r="482" s="7" customFormat="1" ht="12.75" customHeight="1" x14ac:dyDescent="0.2"/>
    <row r="483" s="7" customFormat="1" ht="12.75" customHeight="1" x14ac:dyDescent="0.2"/>
    <row r="484" s="7" customFormat="1" ht="12.75" customHeight="1" x14ac:dyDescent="0.2"/>
    <row r="485" s="7" customFormat="1" ht="12.75" customHeight="1" x14ac:dyDescent="0.2"/>
    <row r="486" s="7" customFormat="1" ht="12.75" customHeight="1" x14ac:dyDescent="0.2"/>
    <row r="487" s="7" customFormat="1" ht="12.75" customHeight="1" x14ac:dyDescent="0.2"/>
    <row r="488" s="7" customFormat="1" ht="12.75" customHeight="1" x14ac:dyDescent="0.2"/>
    <row r="489" s="7" customFormat="1" ht="12.75" customHeight="1" x14ac:dyDescent="0.2"/>
    <row r="490" s="7" customFormat="1" ht="12.75" customHeight="1" x14ac:dyDescent="0.2"/>
    <row r="491" s="7" customFormat="1" ht="12.75" customHeight="1" x14ac:dyDescent="0.2"/>
    <row r="492" s="7" customFormat="1" ht="12.75" customHeight="1" x14ac:dyDescent="0.2"/>
    <row r="493" s="7" customFormat="1" ht="12.75" customHeight="1" x14ac:dyDescent="0.2"/>
    <row r="494" s="7" customFormat="1" ht="12.75" customHeight="1" x14ac:dyDescent="0.2"/>
    <row r="495" s="7" customFormat="1" ht="12.75" customHeight="1" x14ac:dyDescent="0.2"/>
    <row r="496" s="7" customFormat="1" ht="12.75" customHeight="1" x14ac:dyDescent="0.2"/>
    <row r="497" s="7" customFormat="1" ht="12.75" customHeight="1" x14ac:dyDescent="0.2"/>
    <row r="498" s="7" customFormat="1" ht="12.75" customHeight="1" x14ac:dyDescent="0.2"/>
    <row r="499" s="7" customFormat="1" ht="12.75" customHeight="1" x14ac:dyDescent="0.2"/>
    <row r="500" s="7" customFormat="1" ht="12.75" customHeight="1" x14ac:dyDescent="0.2"/>
    <row r="501" s="7" customFormat="1" ht="12.75" customHeight="1" x14ac:dyDescent="0.2"/>
    <row r="502" s="7" customFormat="1" ht="12.75" customHeight="1" x14ac:dyDescent="0.2"/>
    <row r="503" s="7" customFormat="1" ht="12.75" customHeight="1" x14ac:dyDescent="0.2"/>
    <row r="504" s="7" customFormat="1" ht="12.75" customHeight="1" x14ac:dyDescent="0.2"/>
    <row r="505" s="7" customFormat="1" ht="12.75" customHeight="1" x14ac:dyDescent="0.2"/>
    <row r="506" s="7" customFormat="1" ht="12.75" customHeight="1" x14ac:dyDescent="0.2"/>
    <row r="507" s="7" customFormat="1" ht="12.75" customHeight="1" x14ac:dyDescent="0.2"/>
    <row r="508" s="7" customFormat="1" ht="12.75" customHeight="1" x14ac:dyDescent="0.2"/>
    <row r="509" s="7" customFormat="1" ht="12.75" customHeight="1" x14ac:dyDescent="0.2"/>
    <row r="510" s="7" customFormat="1" ht="12.75" customHeight="1" x14ac:dyDescent="0.2"/>
    <row r="511" s="7" customFormat="1" ht="12.75" customHeight="1" x14ac:dyDescent="0.2"/>
    <row r="512" s="7" customFormat="1" ht="12.75" customHeight="1" x14ac:dyDescent="0.2"/>
    <row r="513" s="7" customFormat="1" ht="12.75" customHeight="1" x14ac:dyDescent="0.2"/>
    <row r="514" s="7" customFormat="1" ht="12.75" customHeight="1" x14ac:dyDescent="0.2"/>
    <row r="515" s="7" customFormat="1" ht="12.75" customHeight="1" x14ac:dyDescent="0.2"/>
    <row r="516" s="7" customFormat="1" ht="12.75" customHeight="1" x14ac:dyDescent="0.2"/>
    <row r="517" s="7" customFormat="1" ht="12.75" customHeight="1" x14ac:dyDescent="0.2"/>
    <row r="518" s="7" customFormat="1" ht="12.75" customHeight="1" x14ac:dyDescent="0.2"/>
    <row r="519" s="7" customFormat="1" ht="12.75" customHeight="1" x14ac:dyDescent="0.2"/>
    <row r="520" s="7" customFormat="1" ht="12.75" customHeight="1" x14ac:dyDescent="0.2"/>
    <row r="521" s="7" customFormat="1" ht="12.75" customHeight="1" x14ac:dyDescent="0.2"/>
    <row r="522" s="7" customFormat="1" ht="12.75" customHeight="1" x14ac:dyDescent="0.2"/>
    <row r="523" s="7" customFormat="1" ht="12.75" customHeight="1" x14ac:dyDescent="0.2"/>
    <row r="524" s="7" customFormat="1" ht="12.75" customHeight="1" x14ac:dyDescent="0.2"/>
    <row r="525" s="7" customFormat="1" ht="12.75" customHeight="1" x14ac:dyDescent="0.2"/>
    <row r="526" s="7" customFormat="1" ht="12.75" customHeight="1" x14ac:dyDescent="0.2"/>
    <row r="527" s="7" customFormat="1" ht="12.75" customHeight="1" x14ac:dyDescent="0.2"/>
    <row r="528" s="7" customFormat="1" ht="12.75" customHeight="1" x14ac:dyDescent="0.2"/>
    <row r="529" s="7" customFormat="1" ht="12.75" customHeight="1" x14ac:dyDescent="0.2"/>
    <row r="530" s="7" customFormat="1" ht="12.75" customHeight="1" x14ac:dyDescent="0.2"/>
    <row r="531" s="7" customFormat="1" ht="12.75" customHeight="1" x14ac:dyDescent="0.2"/>
    <row r="532" s="7" customFormat="1" ht="12.75" customHeight="1" x14ac:dyDescent="0.2"/>
    <row r="533" s="7" customFormat="1" ht="12.75" customHeight="1" x14ac:dyDescent="0.2"/>
    <row r="534" s="7" customFormat="1" ht="12.75" customHeight="1" x14ac:dyDescent="0.2"/>
    <row r="535" s="7" customFormat="1" ht="12.75" customHeight="1" x14ac:dyDescent="0.2"/>
    <row r="536" s="7" customFormat="1" ht="12.75" customHeight="1" x14ac:dyDescent="0.2"/>
    <row r="537" s="7" customFormat="1" ht="12.75" customHeight="1" x14ac:dyDescent="0.2"/>
    <row r="538" s="7" customFormat="1" ht="12.75" customHeight="1" x14ac:dyDescent="0.2"/>
    <row r="539" s="7" customFormat="1" ht="12.75" customHeight="1" x14ac:dyDescent="0.2"/>
    <row r="540" s="7" customFormat="1" ht="12.75" customHeight="1" x14ac:dyDescent="0.2"/>
    <row r="541" s="7" customFormat="1" ht="12.75" customHeight="1" x14ac:dyDescent="0.2"/>
    <row r="542" s="7" customFormat="1" ht="12.75" customHeight="1" x14ac:dyDescent="0.2"/>
    <row r="543" s="7" customFormat="1" ht="12.75" customHeight="1" x14ac:dyDescent="0.2"/>
    <row r="544" s="7" customFormat="1" ht="12.75" customHeight="1" x14ac:dyDescent="0.2"/>
    <row r="545" s="7" customFormat="1" ht="12.75" customHeight="1" x14ac:dyDescent="0.2"/>
    <row r="546" s="7" customFormat="1" ht="12.75" customHeight="1" x14ac:dyDescent="0.2"/>
    <row r="547" s="7" customFormat="1" ht="12.75" customHeight="1" x14ac:dyDescent="0.2"/>
    <row r="548" s="7" customFormat="1" ht="12.75" customHeight="1" x14ac:dyDescent="0.2"/>
    <row r="549" s="7" customFormat="1" ht="12.75" customHeight="1" x14ac:dyDescent="0.2"/>
    <row r="550" s="7" customFormat="1" ht="12.75" customHeight="1" x14ac:dyDescent="0.2"/>
    <row r="551" s="7" customFormat="1" ht="12.75" customHeight="1" x14ac:dyDescent="0.2"/>
    <row r="552" s="7" customFormat="1" ht="12.75" customHeight="1" x14ac:dyDescent="0.2"/>
    <row r="553" s="7" customFormat="1" ht="12.75" customHeight="1" x14ac:dyDescent="0.2"/>
    <row r="554" s="7" customFormat="1" ht="12.75" customHeight="1" x14ac:dyDescent="0.2"/>
    <row r="555" s="7" customFormat="1" ht="12.75" customHeight="1" x14ac:dyDescent="0.2"/>
    <row r="556" s="7" customFormat="1" ht="12.75" customHeight="1" x14ac:dyDescent="0.2"/>
    <row r="557" s="7" customFormat="1" ht="12.75" customHeight="1" x14ac:dyDescent="0.2"/>
    <row r="558" s="7" customFormat="1" ht="12.75" customHeight="1" x14ac:dyDescent="0.2"/>
    <row r="559" s="7" customFormat="1" ht="12.75" customHeight="1" x14ac:dyDescent="0.2"/>
    <row r="560" s="7" customFormat="1" ht="12.75" customHeight="1" x14ac:dyDescent="0.2"/>
    <row r="561" s="7" customFormat="1" ht="12.75" customHeight="1" x14ac:dyDescent="0.2"/>
    <row r="562" s="7" customFormat="1" ht="12.75" customHeight="1" x14ac:dyDescent="0.2"/>
    <row r="563" s="7" customFormat="1" ht="12.75" customHeight="1" x14ac:dyDescent="0.2"/>
    <row r="564" s="7" customFormat="1" ht="12.75" customHeight="1" x14ac:dyDescent="0.2"/>
    <row r="565" s="7" customFormat="1" ht="12.75" customHeight="1" x14ac:dyDescent="0.2"/>
    <row r="566" s="7" customFormat="1" ht="12.75" customHeight="1" x14ac:dyDescent="0.2"/>
    <row r="567" s="7" customFormat="1" ht="12.75" customHeight="1" x14ac:dyDescent="0.2"/>
    <row r="568" s="7" customFormat="1" ht="12.75" customHeight="1" x14ac:dyDescent="0.2"/>
    <row r="569" s="7" customFormat="1" ht="12.75" customHeight="1" x14ac:dyDescent="0.2"/>
    <row r="570" s="7" customFormat="1" ht="12.75" customHeight="1" x14ac:dyDescent="0.2"/>
    <row r="571" s="7" customFormat="1" ht="12.75" customHeight="1" x14ac:dyDescent="0.2"/>
    <row r="572" s="7" customFormat="1" ht="12.75" customHeight="1" x14ac:dyDescent="0.2"/>
    <row r="573" s="7" customFormat="1" ht="12.75" customHeight="1" x14ac:dyDescent="0.2"/>
    <row r="574" s="7" customFormat="1" ht="12.75" customHeight="1" x14ac:dyDescent="0.2"/>
    <row r="575" s="7" customFormat="1" ht="12.75" customHeight="1" x14ac:dyDescent="0.2"/>
    <row r="576" s="7" customFormat="1" ht="12.75" customHeight="1" x14ac:dyDescent="0.2"/>
    <row r="577" s="7" customFormat="1" ht="12.75" customHeight="1" x14ac:dyDescent="0.2"/>
    <row r="578" s="7" customFormat="1" ht="12.75" customHeight="1" x14ac:dyDescent="0.2"/>
    <row r="579" s="7" customFormat="1" ht="12.75" customHeight="1" x14ac:dyDescent="0.2"/>
    <row r="580" s="7" customFormat="1" ht="12.75" customHeight="1" x14ac:dyDescent="0.2"/>
    <row r="581" s="7" customFormat="1" ht="12.75" customHeight="1" x14ac:dyDescent="0.2"/>
    <row r="582" s="7" customFormat="1" ht="12.75" customHeight="1" x14ac:dyDescent="0.2"/>
    <row r="583" s="7" customFormat="1" ht="12.75" customHeight="1" x14ac:dyDescent="0.2"/>
    <row r="584" s="7" customFormat="1" ht="12.75" customHeight="1" x14ac:dyDescent="0.2"/>
    <row r="585" s="7" customFormat="1" ht="12.75" customHeight="1" x14ac:dyDescent="0.2"/>
    <row r="586" s="7" customFormat="1" ht="12.75" customHeight="1" x14ac:dyDescent="0.2"/>
    <row r="587" s="7" customFormat="1" ht="12.75" customHeight="1" x14ac:dyDescent="0.2"/>
    <row r="588" s="7" customFormat="1" ht="12.75" customHeight="1" x14ac:dyDescent="0.2"/>
    <row r="589" s="7" customFormat="1" ht="12.75" customHeight="1" x14ac:dyDescent="0.2"/>
    <row r="590" s="7" customFormat="1" ht="12.75" customHeight="1" x14ac:dyDescent="0.2"/>
    <row r="591" s="7" customFormat="1" ht="12.75" customHeight="1" x14ac:dyDescent="0.2"/>
    <row r="592" s="7" customFormat="1" ht="12.75" customHeight="1" x14ac:dyDescent="0.2"/>
    <row r="593" s="7" customFormat="1" ht="12.75" customHeight="1" x14ac:dyDescent="0.2"/>
    <row r="594" s="7" customFormat="1" ht="12.75" customHeight="1" x14ac:dyDescent="0.2"/>
    <row r="595" s="7" customFormat="1" ht="12.75" customHeight="1" x14ac:dyDescent="0.2"/>
    <row r="596" s="7" customFormat="1" ht="12.75" customHeight="1" x14ac:dyDescent="0.2"/>
    <row r="597" s="7" customFormat="1" ht="12.75" customHeight="1" x14ac:dyDescent="0.2"/>
    <row r="598" s="7" customFormat="1" ht="12.75" customHeight="1" x14ac:dyDescent="0.2"/>
    <row r="599" s="7" customFormat="1" ht="12.75" customHeight="1" x14ac:dyDescent="0.2"/>
    <row r="600" s="7" customFormat="1" ht="12.75" customHeight="1" x14ac:dyDescent="0.2"/>
    <row r="601" s="7" customFormat="1" ht="12.75" customHeight="1" x14ac:dyDescent="0.2"/>
    <row r="602" s="7" customFormat="1" ht="12.75" customHeight="1" x14ac:dyDescent="0.2"/>
    <row r="603" s="7" customFormat="1" ht="12.75" customHeight="1" x14ac:dyDescent="0.2"/>
    <row r="604" s="7" customFormat="1" ht="12.75" customHeight="1" x14ac:dyDescent="0.2"/>
    <row r="605" s="7" customFormat="1" ht="12.75" customHeight="1" x14ac:dyDescent="0.2"/>
    <row r="606" s="7" customFormat="1" ht="12.75" customHeight="1" x14ac:dyDescent="0.2"/>
    <row r="607" s="7" customFormat="1" ht="12.75" customHeight="1" x14ac:dyDescent="0.2"/>
    <row r="608" s="7" customFormat="1" ht="12.75" customHeight="1" x14ac:dyDescent="0.2"/>
    <row r="609" s="7" customFormat="1" ht="12.75" customHeight="1" x14ac:dyDescent="0.2"/>
    <row r="610" s="7" customFormat="1" ht="12.75" customHeight="1" x14ac:dyDescent="0.2"/>
    <row r="611" s="7" customFormat="1" ht="12.75" customHeight="1" x14ac:dyDescent="0.2"/>
    <row r="612" s="7" customFormat="1" ht="12.75" customHeight="1" x14ac:dyDescent="0.2"/>
    <row r="613" s="7" customFormat="1" ht="12.75" customHeight="1" x14ac:dyDescent="0.2"/>
    <row r="614" s="7" customFormat="1" ht="12.75" customHeight="1" x14ac:dyDescent="0.2"/>
    <row r="615" s="7" customFormat="1" ht="12.75" customHeight="1" x14ac:dyDescent="0.2"/>
    <row r="616" s="7" customFormat="1" ht="12.75" customHeight="1" x14ac:dyDescent="0.2"/>
    <row r="617" s="7" customFormat="1" ht="12.75" customHeight="1" x14ac:dyDescent="0.2"/>
    <row r="618" s="7" customFormat="1" ht="12.75" customHeight="1" x14ac:dyDescent="0.2"/>
    <row r="619" s="7" customFormat="1" ht="12.75" customHeight="1" x14ac:dyDescent="0.2"/>
    <row r="620" s="7" customFormat="1" ht="12.75" customHeight="1" x14ac:dyDescent="0.2"/>
    <row r="621" s="7" customFormat="1" ht="12.75" customHeight="1" x14ac:dyDescent="0.2"/>
    <row r="622" s="7" customFormat="1" ht="12.75" customHeight="1" x14ac:dyDescent="0.2"/>
    <row r="623" s="7" customFormat="1" ht="12.75" customHeight="1" x14ac:dyDescent="0.2"/>
    <row r="624" s="7" customFormat="1" ht="12.75" customHeight="1" x14ac:dyDescent="0.2"/>
    <row r="625" s="7" customFormat="1" ht="12.75" customHeight="1" x14ac:dyDescent="0.2"/>
    <row r="626" s="7" customFormat="1" ht="12.75" customHeight="1" x14ac:dyDescent="0.2"/>
    <row r="627" s="7" customFormat="1" ht="12.75" customHeight="1" x14ac:dyDescent="0.2"/>
    <row r="628" s="7" customFormat="1" ht="12.75" customHeight="1" x14ac:dyDescent="0.2"/>
    <row r="629" s="7" customFormat="1" ht="12.75" customHeight="1" x14ac:dyDescent="0.2"/>
    <row r="630" s="7" customFormat="1" ht="12.75" customHeight="1" x14ac:dyDescent="0.2"/>
    <row r="631" s="7" customFormat="1" ht="12.75" customHeight="1" x14ac:dyDescent="0.2"/>
    <row r="632" s="7" customFormat="1" ht="12.75" customHeight="1" x14ac:dyDescent="0.2"/>
    <row r="633" s="7" customFormat="1" ht="12.75" customHeight="1" x14ac:dyDescent="0.2"/>
    <row r="634" s="7" customFormat="1" ht="12.75" customHeight="1" x14ac:dyDescent="0.2"/>
    <row r="635" s="7" customFormat="1" ht="12.75" customHeight="1" x14ac:dyDescent="0.2"/>
    <row r="636" s="7" customFormat="1" ht="12.75" customHeight="1" x14ac:dyDescent="0.2"/>
    <row r="637" s="7" customFormat="1" ht="12.75" customHeight="1" x14ac:dyDescent="0.2"/>
    <row r="638" s="7" customFormat="1" ht="12.75" customHeight="1" x14ac:dyDescent="0.2"/>
    <row r="639" s="7" customFormat="1" ht="12.75" customHeight="1" x14ac:dyDescent="0.2"/>
    <row r="640" s="7" customFormat="1" ht="12.75" customHeight="1" x14ac:dyDescent="0.2"/>
    <row r="641" s="7" customFormat="1" ht="12.75" customHeight="1" x14ac:dyDescent="0.2"/>
    <row r="642" s="7" customFormat="1" ht="12.75" customHeight="1" x14ac:dyDescent="0.2"/>
    <row r="643" s="7" customFormat="1" ht="12.75" customHeight="1" x14ac:dyDescent="0.2"/>
    <row r="644" s="7" customFormat="1" ht="12.75" customHeight="1" x14ac:dyDescent="0.2"/>
    <row r="645" s="7" customFormat="1" ht="12.75" customHeight="1" x14ac:dyDescent="0.2"/>
    <row r="646" s="7" customFormat="1" ht="12.75" customHeight="1" x14ac:dyDescent="0.2"/>
    <row r="647" s="7" customFormat="1" ht="12.75" customHeight="1" x14ac:dyDescent="0.2"/>
    <row r="648" s="7" customFormat="1" ht="12.75" customHeight="1" x14ac:dyDescent="0.2"/>
    <row r="649" s="7" customFormat="1" ht="12.75" customHeight="1" x14ac:dyDescent="0.2"/>
    <row r="650" s="7" customFormat="1" ht="12.75" customHeight="1" x14ac:dyDescent="0.2"/>
    <row r="651" s="7" customFormat="1" ht="12.75" customHeight="1" x14ac:dyDescent="0.2"/>
    <row r="652" s="7" customFormat="1" ht="12.75" customHeight="1" x14ac:dyDescent="0.2"/>
    <row r="653" s="7" customFormat="1" ht="12.75" customHeight="1" x14ac:dyDescent="0.2"/>
    <row r="654" s="7" customFormat="1" ht="12.75" customHeight="1" x14ac:dyDescent="0.2"/>
    <row r="655" s="7" customFormat="1" ht="12.75" customHeight="1" x14ac:dyDescent="0.2"/>
    <row r="656" s="7" customFormat="1" ht="12.75" customHeight="1" x14ac:dyDescent="0.2"/>
    <row r="657" s="7" customFormat="1" ht="12.75" customHeight="1" x14ac:dyDescent="0.2"/>
    <row r="658" s="7" customFormat="1" ht="12.75" customHeight="1" x14ac:dyDescent="0.2"/>
    <row r="659" s="7" customFormat="1" ht="12.75" customHeight="1" x14ac:dyDescent="0.2"/>
    <row r="660" s="7" customFormat="1" ht="12.75" customHeight="1" x14ac:dyDescent="0.2"/>
    <row r="661" s="7" customFormat="1" ht="12.75" customHeight="1" x14ac:dyDescent="0.2"/>
    <row r="662" s="7" customFormat="1" ht="12.75" customHeight="1" x14ac:dyDescent="0.2"/>
    <row r="663" s="7" customFormat="1" ht="12.75" customHeight="1" x14ac:dyDescent="0.2"/>
    <row r="664" s="7" customFormat="1" ht="12.75" customHeight="1" x14ac:dyDescent="0.2"/>
    <row r="665" s="7" customFormat="1" ht="12.75" customHeight="1" x14ac:dyDescent="0.2"/>
    <row r="666" s="7" customFormat="1" ht="12.75" customHeight="1" x14ac:dyDescent="0.2"/>
    <row r="667" s="7" customFormat="1" ht="12.75" customHeight="1" x14ac:dyDescent="0.2"/>
    <row r="668" s="7" customFormat="1" ht="12.75" customHeight="1" x14ac:dyDescent="0.2"/>
    <row r="669" s="7" customFormat="1" ht="12.75" customHeight="1" x14ac:dyDescent="0.2"/>
    <row r="670" s="7" customFormat="1" ht="12.75" customHeight="1" x14ac:dyDescent="0.2"/>
    <row r="671" s="7" customFormat="1" ht="12.75" customHeight="1" x14ac:dyDescent="0.2"/>
    <row r="672" s="7" customFormat="1" ht="12.75" customHeight="1" x14ac:dyDescent="0.2"/>
    <row r="673" s="7" customFormat="1" ht="12.75" customHeight="1" x14ac:dyDescent="0.2"/>
    <row r="674" s="7" customFormat="1" ht="12.75" customHeight="1" x14ac:dyDescent="0.2"/>
    <row r="675" s="7" customFormat="1" ht="12.75" customHeight="1" x14ac:dyDescent="0.2"/>
    <row r="676" s="7" customFormat="1" ht="12.75" customHeight="1" x14ac:dyDescent="0.2"/>
    <row r="677" s="7" customFormat="1" ht="12.75" customHeight="1" x14ac:dyDescent="0.2"/>
    <row r="678" s="7" customFormat="1" ht="12.75" customHeight="1" x14ac:dyDescent="0.2"/>
    <row r="679" s="7" customFormat="1" ht="12.75" customHeight="1" x14ac:dyDescent="0.2"/>
    <row r="680" s="7" customFormat="1" ht="12.75" customHeight="1" x14ac:dyDescent="0.2"/>
    <row r="681" s="7" customFormat="1" ht="12.75" customHeight="1" x14ac:dyDescent="0.2"/>
    <row r="682" s="7" customFormat="1" ht="12.75" customHeight="1" x14ac:dyDescent="0.2"/>
    <row r="683" s="7" customFormat="1" ht="12.75" customHeight="1" x14ac:dyDescent="0.2"/>
    <row r="684" s="7" customFormat="1" ht="12.75" customHeight="1" x14ac:dyDescent="0.2"/>
    <row r="685" s="7" customFormat="1" ht="12.75" customHeight="1" x14ac:dyDescent="0.2"/>
    <row r="686" s="7" customFormat="1" ht="12.75" customHeight="1" x14ac:dyDescent="0.2"/>
    <row r="687" s="7" customFormat="1" ht="12.75" customHeight="1" x14ac:dyDescent="0.2"/>
    <row r="688" s="7" customFormat="1" ht="12.75" customHeight="1" x14ac:dyDescent="0.2"/>
    <row r="689" s="7" customFormat="1" ht="12.75" customHeight="1" x14ac:dyDescent="0.2"/>
    <row r="690" s="7" customFormat="1" ht="12.75" customHeight="1" x14ac:dyDescent="0.2"/>
    <row r="691" s="7" customFormat="1" ht="12.75" customHeight="1" x14ac:dyDescent="0.2"/>
    <row r="692" s="7" customFormat="1" ht="12.75" customHeight="1" x14ac:dyDescent="0.2"/>
    <row r="693" s="7" customFormat="1" ht="12.75" customHeight="1" x14ac:dyDescent="0.2"/>
    <row r="694" s="7" customFormat="1" ht="12.75" customHeight="1" x14ac:dyDescent="0.2"/>
    <row r="695" s="7" customFormat="1" ht="12.75" customHeight="1" x14ac:dyDescent="0.2"/>
    <row r="696" s="7" customFormat="1" ht="12.75" customHeight="1" x14ac:dyDescent="0.2"/>
    <row r="697" s="7" customFormat="1" ht="12.75" customHeight="1" x14ac:dyDescent="0.2"/>
    <row r="698" s="7" customFormat="1" ht="12.75" customHeight="1" x14ac:dyDescent="0.2"/>
    <row r="699" s="7" customFormat="1" ht="12.75" customHeight="1" x14ac:dyDescent="0.2"/>
    <row r="700" s="7" customFormat="1" ht="12.75" customHeight="1" x14ac:dyDescent="0.2"/>
    <row r="701" s="7" customFormat="1" ht="12.75" customHeight="1" x14ac:dyDescent="0.2"/>
    <row r="702" s="7" customFormat="1" ht="12.75" customHeight="1" x14ac:dyDescent="0.2"/>
    <row r="703" s="7" customFormat="1" ht="12.75" customHeight="1" x14ac:dyDescent="0.2"/>
    <row r="704" s="7" customFormat="1" ht="12.75" customHeight="1" x14ac:dyDescent="0.2"/>
    <row r="705" s="7" customFormat="1" ht="12.75" customHeight="1" x14ac:dyDescent="0.2"/>
    <row r="706" s="7" customFormat="1" ht="12.75" customHeight="1" x14ac:dyDescent="0.2"/>
    <row r="707" s="7" customFormat="1" ht="12.75" customHeight="1" x14ac:dyDescent="0.2"/>
    <row r="708" s="7" customFormat="1" ht="12.75" customHeight="1" x14ac:dyDescent="0.2"/>
    <row r="709" s="7" customFormat="1" ht="12.75" customHeight="1" x14ac:dyDescent="0.2"/>
    <row r="710" s="7" customFormat="1" ht="12.75" customHeight="1" x14ac:dyDescent="0.2"/>
    <row r="711" s="7" customFormat="1" ht="12.75" customHeight="1" x14ac:dyDescent="0.2"/>
    <row r="712" s="7" customFormat="1" ht="12.75" customHeight="1" x14ac:dyDescent="0.2"/>
    <row r="713" s="7" customFormat="1" ht="12.75" customHeight="1" x14ac:dyDescent="0.2"/>
    <row r="714" s="7" customFormat="1" ht="12.75" customHeight="1" x14ac:dyDescent="0.2"/>
    <row r="715" s="7" customFormat="1" ht="12.75" customHeight="1" x14ac:dyDescent="0.2"/>
    <row r="716" s="7" customFormat="1" ht="12.75" customHeight="1" x14ac:dyDescent="0.2"/>
    <row r="717" s="7" customFormat="1" ht="12.75" customHeight="1" x14ac:dyDescent="0.2"/>
    <row r="718" s="7" customFormat="1" ht="12.75" customHeight="1" x14ac:dyDescent="0.2"/>
    <row r="719" s="7" customFormat="1" ht="12.75" customHeight="1" x14ac:dyDescent="0.2"/>
    <row r="720" s="7" customFormat="1" ht="12.75" customHeight="1" x14ac:dyDescent="0.2"/>
    <row r="721" s="7" customFormat="1" ht="12.75" customHeight="1" x14ac:dyDescent="0.2"/>
    <row r="722" s="7" customFormat="1" ht="12.75" customHeight="1" x14ac:dyDescent="0.2"/>
    <row r="723" s="7" customFormat="1" ht="12.75" customHeight="1" x14ac:dyDescent="0.2"/>
    <row r="724" s="7" customFormat="1" ht="12.75" customHeight="1" x14ac:dyDescent="0.2"/>
    <row r="725" s="7" customFormat="1" ht="12.75" customHeight="1" x14ac:dyDescent="0.2"/>
    <row r="726" s="7" customFormat="1" ht="12.75" customHeight="1" x14ac:dyDescent="0.2"/>
    <row r="727" s="7" customFormat="1" ht="12.75" customHeight="1" x14ac:dyDescent="0.2"/>
    <row r="728" s="7" customFormat="1" ht="12.75" customHeight="1" x14ac:dyDescent="0.2"/>
    <row r="729" s="7" customFormat="1" ht="12.75" customHeight="1" x14ac:dyDescent="0.2"/>
    <row r="730" s="7" customFormat="1" ht="12.75" customHeight="1" x14ac:dyDescent="0.2"/>
    <row r="731" s="7" customFormat="1" ht="12.75" customHeight="1" x14ac:dyDescent="0.2"/>
    <row r="732" s="7" customFormat="1" ht="12.75" customHeight="1" x14ac:dyDescent="0.2"/>
    <row r="733" s="7" customFormat="1" ht="12.75" customHeight="1" x14ac:dyDescent="0.2"/>
    <row r="734" s="7" customFormat="1" ht="12.75" customHeight="1" x14ac:dyDescent="0.2"/>
    <row r="735" s="7" customFormat="1" ht="12.75" customHeight="1" x14ac:dyDescent="0.2"/>
    <row r="736" s="7" customFormat="1" ht="12.75" customHeight="1" x14ac:dyDescent="0.2"/>
    <row r="737" s="7" customFormat="1" ht="12.75" customHeight="1" x14ac:dyDescent="0.2"/>
    <row r="738" s="7" customFormat="1" ht="12.75" customHeight="1" x14ac:dyDescent="0.2"/>
    <row r="739" s="7" customFormat="1" ht="12.75" customHeight="1" x14ac:dyDescent="0.2"/>
    <row r="740" s="7" customFormat="1" ht="12.75" customHeight="1" x14ac:dyDescent="0.2"/>
    <row r="741" s="7" customFormat="1" ht="12.75" customHeight="1" x14ac:dyDescent="0.2"/>
    <row r="742" s="7" customFormat="1" ht="12.75" customHeight="1" x14ac:dyDescent="0.2"/>
    <row r="743" s="7" customFormat="1" ht="12.75" customHeight="1" x14ac:dyDescent="0.2"/>
    <row r="744" s="7" customFormat="1" ht="12.75" customHeight="1" x14ac:dyDescent="0.2"/>
    <row r="745" s="7" customFormat="1" ht="12.75" customHeight="1" x14ac:dyDescent="0.2"/>
    <row r="746" s="7" customFormat="1" ht="12.75" customHeight="1" x14ac:dyDescent="0.2"/>
    <row r="747" s="7" customFormat="1" ht="12.75" customHeight="1" x14ac:dyDescent="0.2"/>
    <row r="748" s="7" customFormat="1" ht="12.75" customHeight="1" x14ac:dyDescent="0.2"/>
    <row r="749" s="7" customFormat="1" ht="12.75" customHeight="1" x14ac:dyDescent="0.2"/>
    <row r="750" s="7" customFormat="1" ht="12.75" customHeight="1" x14ac:dyDescent="0.2"/>
    <row r="751" s="7" customFormat="1" ht="12.75" customHeight="1" x14ac:dyDescent="0.2"/>
    <row r="752" s="7" customFormat="1" ht="12.75" customHeight="1" x14ac:dyDescent="0.2"/>
    <row r="753" s="7" customFormat="1" ht="12.75" customHeight="1" x14ac:dyDescent="0.2"/>
    <row r="754" s="7" customFormat="1" ht="12.75" customHeight="1" x14ac:dyDescent="0.2"/>
    <row r="755" s="7" customFormat="1" ht="12.75" customHeight="1" x14ac:dyDescent="0.2"/>
    <row r="756" s="7" customFormat="1" ht="12.75" customHeight="1" x14ac:dyDescent="0.2"/>
    <row r="757" s="7" customFormat="1" ht="12.75" customHeight="1" x14ac:dyDescent="0.2"/>
    <row r="758" s="7" customFormat="1" ht="12.75" customHeight="1" x14ac:dyDescent="0.2"/>
    <row r="759" s="7" customFormat="1" ht="12.75" customHeight="1" x14ac:dyDescent="0.2"/>
    <row r="760" s="7" customFormat="1" ht="12.75" customHeight="1" x14ac:dyDescent="0.2"/>
    <row r="761" s="7" customFormat="1" ht="12.75" customHeight="1" x14ac:dyDescent="0.2"/>
    <row r="762" s="7" customFormat="1" ht="12.75" customHeight="1" x14ac:dyDescent="0.2"/>
    <row r="763" s="7" customFormat="1" ht="12.75" customHeight="1" x14ac:dyDescent="0.2"/>
    <row r="764" s="7" customFormat="1" ht="12.75" customHeight="1" x14ac:dyDescent="0.2"/>
    <row r="765" s="7" customFormat="1" ht="12.75" customHeight="1" x14ac:dyDescent="0.2"/>
    <row r="766" s="7" customFormat="1" ht="12.75" customHeight="1" x14ac:dyDescent="0.2"/>
    <row r="767" s="7" customFormat="1" ht="12.75" customHeight="1" x14ac:dyDescent="0.2"/>
    <row r="768" s="7" customFormat="1" ht="12.75" customHeight="1" x14ac:dyDescent="0.2"/>
    <row r="769" s="7" customFormat="1" ht="12.75" customHeight="1" x14ac:dyDescent="0.2"/>
    <row r="770" s="7" customFormat="1" ht="12.75" customHeight="1" x14ac:dyDescent="0.2"/>
    <row r="771" s="7" customFormat="1" ht="12.75" customHeight="1" x14ac:dyDescent="0.2"/>
    <row r="772" s="7" customFormat="1" ht="12.75" customHeight="1" x14ac:dyDescent="0.2"/>
    <row r="773" s="7" customFormat="1" ht="12.75" customHeight="1" x14ac:dyDescent="0.2"/>
    <row r="774" s="7" customFormat="1" ht="12.75" customHeight="1" x14ac:dyDescent="0.2"/>
    <row r="775" s="7" customFormat="1" ht="12.75" customHeight="1" x14ac:dyDescent="0.2"/>
    <row r="776" s="7" customFormat="1" ht="12.75" customHeight="1" x14ac:dyDescent="0.2"/>
    <row r="777" s="7" customFormat="1" ht="12.75" customHeight="1" x14ac:dyDescent="0.2"/>
    <row r="778" s="7" customFormat="1" ht="12.75" customHeight="1" x14ac:dyDescent="0.2"/>
    <row r="779" s="7" customFormat="1" ht="12.75" customHeight="1" x14ac:dyDescent="0.2"/>
    <row r="780" s="7" customFormat="1" ht="12.75" customHeight="1" x14ac:dyDescent="0.2"/>
    <row r="781" s="7" customFormat="1" ht="12.75" customHeight="1" x14ac:dyDescent="0.2"/>
    <row r="782" s="7" customFormat="1" ht="12.75" customHeight="1" x14ac:dyDescent="0.2"/>
    <row r="783" s="7" customFormat="1" ht="12.75" customHeight="1" x14ac:dyDescent="0.2"/>
    <row r="784" s="7" customFormat="1" ht="12.75" customHeight="1" x14ac:dyDescent="0.2"/>
    <row r="785" s="7" customFormat="1" ht="12.75" customHeight="1" x14ac:dyDescent="0.2"/>
    <row r="786" s="7" customFormat="1" ht="12.75" customHeight="1" x14ac:dyDescent="0.2"/>
    <row r="787" s="7" customFormat="1" ht="12.75" customHeight="1" x14ac:dyDescent="0.2"/>
    <row r="788" s="7" customFormat="1" ht="12.75" customHeight="1" x14ac:dyDescent="0.2"/>
    <row r="789" s="7" customFormat="1" ht="12.75" customHeight="1" x14ac:dyDescent="0.2"/>
    <row r="790" s="7" customFormat="1" ht="12.75" customHeight="1" x14ac:dyDescent="0.2"/>
    <row r="791" s="7" customFormat="1" ht="12.75" customHeight="1" x14ac:dyDescent="0.2"/>
    <row r="792" s="7" customFormat="1" ht="12.75" customHeight="1" x14ac:dyDescent="0.2"/>
    <row r="793" s="7" customFormat="1" ht="12.75" customHeight="1" x14ac:dyDescent="0.2"/>
    <row r="794" s="7" customFormat="1" ht="12.75" customHeight="1" x14ac:dyDescent="0.2"/>
    <row r="795" s="7" customFormat="1" ht="12.75" customHeight="1" x14ac:dyDescent="0.2"/>
    <row r="796" s="7" customFormat="1" ht="12.75" customHeight="1" x14ac:dyDescent="0.2"/>
    <row r="797" s="7" customFormat="1" ht="12.75" customHeight="1" x14ac:dyDescent="0.2"/>
    <row r="798" s="7" customFormat="1" ht="12.75" customHeight="1" x14ac:dyDescent="0.2"/>
    <row r="799" s="7" customFormat="1" ht="12.75" customHeight="1" x14ac:dyDescent="0.2"/>
    <row r="800" s="7" customFormat="1" ht="12.75" customHeight="1" x14ac:dyDescent="0.2"/>
    <row r="801" s="7" customFormat="1" ht="12.75" customHeight="1" x14ac:dyDescent="0.2"/>
    <row r="802" s="7" customFormat="1" ht="12.75" customHeight="1" x14ac:dyDescent="0.2"/>
    <row r="803" s="7" customFormat="1" ht="12.75" customHeight="1" x14ac:dyDescent="0.2"/>
    <row r="804" s="7" customFormat="1" ht="12.75" customHeight="1" x14ac:dyDescent="0.2"/>
    <row r="805" s="7" customFormat="1" ht="12.75" customHeight="1" x14ac:dyDescent="0.2"/>
    <row r="806" s="7" customFormat="1" ht="12.75" customHeight="1" x14ac:dyDescent="0.2"/>
    <row r="807" s="7" customFormat="1" ht="12.75" customHeight="1" x14ac:dyDescent="0.2"/>
    <row r="808" s="7" customFormat="1" ht="12.75" customHeight="1" x14ac:dyDescent="0.2"/>
    <row r="809" s="7" customFormat="1" ht="12.75" customHeight="1" x14ac:dyDescent="0.2"/>
    <row r="810" s="7" customFormat="1" ht="12.75" customHeight="1" x14ac:dyDescent="0.2"/>
    <row r="811" s="7" customFormat="1" ht="12.75" customHeight="1" x14ac:dyDescent="0.2"/>
    <row r="812" s="7" customFormat="1" ht="12.75" customHeight="1" x14ac:dyDescent="0.2"/>
    <row r="813" s="7" customFormat="1" ht="12.75" customHeight="1" x14ac:dyDescent="0.2"/>
    <row r="814" s="7" customFormat="1" ht="12.75" customHeight="1" x14ac:dyDescent="0.2"/>
    <row r="815" s="7" customFormat="1" ht="12.75" customHeight="1" x14ac:dyDescent="0.2"/>
    <row r="816" s="7" customFormat="1" ht="12.75" customHeight="1" x14ac:dyDescent="0.2"/>
    <row r="817" s="7" customFormat="1" ht="12.75" customHeight="1" x14ac:dyDescent="0.2"/>
    <row r="818" s="7" customFormat="1" ht="12.75" customHeight="1" x14ac:dyDescent="0.2"/>
    <row r="819" s="7" customFormat="1" ht="12.75" customHeight="1" x14ac:dyDescent="0.2"/>
    <row r="820" s="7" customFormat="1" ht="12.75" customHeight="1" x14ac:dyDescent="0.2"/>
    <row r="821" s="7" customFormat="1" ht="12.75" customHeight="1" x14ac:dyDescent="0.2"/>
    <row r="822" s="7" customFormat="1" ht="12.75" customHeight="1" x14ac:dyDescent="0.2"/>
    <row r="823" s="7" customFormat="1" ht="12.75" customHeight="1" x14ac:dyDescent="0.2"/>
    <row r="824" s="7" customFormat="1" ht="12.75" customHeight="1" x14ac:dyDescent="0.2"/>
    <row r="825" s="7" customFormat="1" ht="12.75" customHeight="1" x14ac:dyDescent="0.2"/>
    <row r="826" s="7" customFormat="1" ht="12.75" customHeight="1" x14ac:dyDescent="0.2"/>
    <row r="827" s="7" customFormat="1" ht="12.75" customHeight="1" x14ac:dyDescent="0.2"/>
    <row r="828" s="7" customFormat="1" ht="12.75" customHeight="1" x14ac:dyDescent="0.2"/>
    <row r="829" s="7" customFormat="1" ht="12.75" customHeight="1" x14ac:dyDescent="0.2"/>
    <row r="830" s="7" customFormat="1" ht="12.75" customHeight="1" x14ac:dyDescent="0.2"/>
    <row r="831" s="7" customFormat="1" ht="12.75" customHeight="1" x14ac:dyDescent="0.2"/>
    <row r="832" s="7" customFormat="1" ht="12.75" customHeight="1" x14ac:dyDescent="0.2"/>
    <row r="833" s="7" customFormat="1" ht="12.75" customHeight="1" x14ac:dyDescent="0.2"/>
    <row r="834" s="7" customFormat="1" ht="12.75" customHeight="1" x14ac:dyDescent="0.2"/>
    <row r="835" s="7" customFormat="1" ht="12.75" customHeight="1" x14ac:dyDescent="0.2"/>
    <row r="836" s="7" customFormat="1" ht="12.75" customHeight="1" x14ac:dyDescent="0.2"/>
    <row r="837" s="7" customFormat="1" ht="12.75" customHeight="1" x14ac:dyDescent="0.2"/>
    <row r="838" s="7" customFormat="1" ht="12.75" customHeight="1" x14ac:dyDescent="0.2"/>
    <row r="839" s="7" customFormat="1" ht="12.75" customHeight="1" x14ac:dyDescent="0.2"/>
    <row r="840" s="7" customFormat="1" ht="12.75" customHeight="1" x14ac:dyDescent="0.2"/>
    <row r="841" s="7" customFormat="1" ht="12.75" customHeight="1" x14ac:dyDescent="0.2"/>
    <row r="842" s="7" customFormat="1" ht="12.75" customHeight="1" x14ac:dyDescent="0.2"/>
    <row r="843" s="7" customFormat="1" ht="12.75" customHeight="1" x14ac:dyDescent="0.2"/>
    <row r="844" s="7" customFormat="1" ht="12.75" customHeight="1" x14ac:dyDescent="0.2"/>
    <row r="845" s="7" customFormat="1" ht="12.75" customHeight="1" x14ac:dyDescent="0.2"/>
    <row r="846" s="7" customFormat="1" ht="12.75" customHeight="1" x14ac:dyDescent="0.2"/>
    <row r="847" s="7" customFormat="1" ht="12.75" customHeight="1" x14ac:dyDescent="0.2"/>
    <row r="848" s="7" customFormat="1" ht="12.75" customHeight="1" x14ac:dyDescent="0.2"/>
    <row r="849" s="7" customFormat="1" ht="12.75" customHeight="1" x14ac:dyDescent="0.2"/>
    <row r="850" s="7" customFormat="1" ht="12.75" customHeight="1" x14ac:dyDescent="0.2"/>
    <row r="851" s="7" customFormat="1" ht="12.75" customHeight="1" x14ac:dyDescent="0.2"/>
    <row r="852" s="7" customFormat="1" ht="12.75" customHeight="1" x14ac:dyDescent="0.2"/>
    <row r="853" s="7" customFormat="1" ht="12.75" customHeight="1" x14ac:dyDescent="0.2"/>
    <row r="854" s="7" customFormat="1" ht="12.75" customHeight="1" x14ac:dyDescent="0.2"/>
    <row r="855" s="7" customFormat="1" ht="12.75" customHeight="1" x14ac:dyDescent="0.2"/>
    <row r="856" s="7" customFormat="1" ht="12.75" customHeight="1" x14ac:dyDescent="0.2"/>
    <row r="857" s="7" customFormat="1" ht="12.75" customHeight="1" x14ac:dyDescent="0.2"/>
    <row r="858" s="7" customFormat="1" ht="12.75" customHeight="1" x14ac:dyDescent="0.2"/>
    <row r="859" s="7" customFormat="1" ht="12.75" customHeight="1" x14ac:dyDescent="0.2"/>
    <row r="860" s="7" customFormat="1" ht="12.75" customHeight="1" x14ac:dyDescent="0.2"/>
    <row r="861" s="7" customFormat="1" ht="12.75" customHeight="1" x14ac:dyDescent="0.2"/>
    <row r="862" s="7" customFormat="1" ht="12.75" customHeight="1" x14ac:dyDescent="0.2"/>
    <row r="863" s="7" customFormat="1" ht="12.75" customHeight="1" x14ac:dyDescent="0.2"/>
    <row r="864" s="7" customFormat="1" ht="12.75" customHeight="1" x14ac:dyDescent="0.2"/>
    <row r="865" s="7" customFormat="1" ht="12.75" customHeight="1" x14ac:dyDescent="0.2"/>
    <row r="866" s="7" customFormat="1" ht="12.75" customHeight="1" x14ac:dyDescent="0.2"/>
    <row r="867" s="7" customFormat="1" ht="12.75" customHeight="1" x14ac:dyDescent="0.2"/>
    <row r="868" s="7" customFormat="1" ht="12.75" customHeight="1" x14ac:dyDescent="0.2"/>
    <row r="869" s="7" customFormat="1" ht="12.75" customHeight="1" x14ac:dyDescent="0.2"/>
    <row r="870" s="7" customFormat="1" ht="12.75" customHeight="1" x14ac:dyDescent="0.2"/>
    <row r="871" s="7" customFormat="1" ht="12.75" customHeight="1" x14ac:dyDescent="0.2"/>
    <row r="872" s="7" customFormat="1" ht="12.75" customHeight="1" x14ac:dyDescent="0.2"/>
    <row r="873" s="7" customFormat="1" ht="12.75" customHeight="1" x14ac:dyDescent="0.2"/>
    <row r="874" s="7" customFormat="1" ht="12.75" customHeight="1" x14ac:dyDescent="0.2"/>
    <row r="875" s="7" customFormat="1" ht="12.75" customHeight="1" x14ac:dyDescent="0.2"/>
    <row r="876" s="7" customFormat="1" ht="12.75" customHeight="1" x14ac:dyDescent="0.2"/>
    <row r="877" s="7" customFormat="1" ht="12.75" customHeight="1" x14ac:dyDescent="0.2"/>
    <row r="878" s="7" customFormat="1" ht="12.75" customHeight="1" x14ac:dyDescent="0.2"/>
    <row r="879" s="7" customFormat="1" ht="12.75" customHeight="1" x14ac:dyDescent="0.2"/>
    <row r="880" s="7" customFormat="1" ht="12.75" customHeight="1" x14ac:dyDescent="0.2"/>
    <row r="881" s="7" customFormat="1" ht="12.75" customHeight="1" x14ac:dyDescent="0.2"/>
    <row r="882" s="7" customFormat="1" ht="12.75" customHeight="1" x14ac:dyDescent="0.2"/>
    <row r="883" s="7" customFormat="1" ht="12.75" customHeight="1" x14ac:dyDescent="0.2"/>
    <row r="884" s="7" customFormat="1" ht="12.75" customHeight="1" x14ac:dyDescent="0.2"/>
    <row r="885" s="7" customFormat="1" ht="12.75" customHeight="1" x14ac:dyDescent="0.2"/>
    <row r="886" s="7" customFormat="1" ht="12.75" customHeight="1" x14ac:dyDescent="0.2"/>
    <row r="887" s="7" customFormat="1" ht="12.75" customHeight="1" x14ac:dyDescent="0.2"/>
    <row r="888" s="7" customFormat="1" ht="12.75" customHeight="1" x14ac:dyDescent="0.2"/>
    <row r="889" s="7" customFormat="1" ht="12.75" customHeight="1" x14ac:dyDescent="0.2"/>
    <row r="890" s="7" customFormat="1" ht="12.75" customHeight="1" x14ac:dyDescent="0.2"/>
    <row r="891" s="7" customFormat="1" ht="12.75" customHeight="1" x14ac:dyDescent="0.2"/>
    <row r="892" s="7" customFormat="1" ht="12.75" customHeight="1" x14ac:dyDescent="0.2"/>
    <row r="893" s="7" customFormat="1" ht="12.75" customHeight="1" x14ac:dyDescent="0.2"/>
    <row r="894" s="7" customFormat="1" ht="12.75" customHeight="1" x14ac:dyDescent="0.2"/>
    <row r="895" s="7" customFormat="1" ht="12.75" customHeight="1" x14ac:dyDescent="0.2"/>
    <row r="896" s="7" customFormat="1" ht="12.75" customHeight="1" x14ac:dyDescent="0.2"/>
    <row r="897" s="7" customFormat="1" ht="12.75" customHeight="1" x14ac:dyDescent="0.2"/>
    <row r="898" s="7" customFormat="1" ht="12.75" customHeight="1" x14ac:dyDescent="0.2"/>
    <row r="899" s="7" customFormat="1" ht="12.75" customHeight="1" x14ac:dyDescent="0.2"/>
    <row r="900" s="7" customFormat="1" ht="12.75" customHeight="1" x14ac:dyDescent="0.2"/>
    <row r="901" s="7" customFormat="1" ht="12.75" customHeight="1" x14ac:dyDescent="0.2"/>
    <row r="902" s="7" customFormat="1" ht="12.75" customHeight="1" x14ac:dyDescent="0.2"/>
    <row r="903" s="7" customFormat="1" ht="12.75" customHeight="1" x14ac:dyDescent="0.2"/>
    <row r="904" s="7" customFormat="1" ht="12.75" customHeight="1" x14ac:dyDescent="0.2"/>
    <row r="905" s="7" customFormat="1" ht="12.75" customHeight="1" x14ac:dyDescent="0.2"/>
    <row r="906" s="7" customFormat="1" ht="12.75" customHeight="1" x14ac:dyDescent="0.2"/>
    <row r="907" s="7" customFormat="1" ht="12.75" customHeight="1" x14ac:dyDescent="0.2"/>
    <row r="908" s="7" customFormat="1" ht="12.75" customHeight="1" x14ac:dyDescent="0.2"/>
    <row r="909" s="7" customFormat="1" ht="12.75" customHeight="1" x14ac:dyDescent="0.2"/>
    <row r="910" s="7" customFormat="1" ht="12.75" customHeight="1" x14ac:dyDescent="0.2"/>
    <row r="911" s="7" customFormat="1" ht="12.75" customHeight="1" x14ac:dyDescent="0.2"/>
    <row r="912" s="7" customFormat="1" ht="12.75" customHeight="1" x14ac:dyDescent="0.2"/>
    <row r="913" s="7" customFormat="1" ht="12.75" customHeight="1" x14ac:dyDescent="0.2"/>
    <row r="914" s="7" customFormat="1" ht="12.75" customHeight="1" x14ac:dyDescent="0.2"/>
    <row r="915" s="7" customFormat="1" ht="12.75" customHeight="1" x14ac:dyDescent="0.2"/>
    <row r="916" s="7" customFormat="1" ht="12.75" customHeight="1" x14ac:dyDescent="0.2"/>
    <row r="917" s="7" customFormat="1" ht="12.75" customHeight="1" x14ac:dyDescent="0.2"/>
    <row r="918" s="7" customFormat="1" ht="12.75" customHeight="1" x14ac:dyDescent="0.2"/>
    <row r="919" s="7" customFormat="1" ht="12.75" customHeight="1" x14ac:dyDescent="0.2"/>
    <row r="920" s="7" customFormat="1" ht="12.75" customHeight="1" x14ac:dyDescent="0.2"/>
    <row r="921" s="7" customFormat="1" ht="12.75" customHeight="1" x14ac:dyDescent="0.2"/>
    <row r="922" s="7" customFormat="1" ht="12.75" customHeight="1" x14ac:dyDescent="0.2"/>
    <row r="923" s="7" customFormat="1" ht="12.75" customHeight="1" x14ac:dyDescent="0.2"/>
    <row r="924" s="7" customFormat="1" ht="12.75" customHeight="1" x14ac:dyDescent="0.2"/>
    <row r="925" s="7" customFormat="1" ht="12.75" customHeight="1" x14ac:dyDescent="0.2"/>
    <row r="926" s="7" customFormat="1" ht="12.75" customHeight="1" x14ac:dyDescent="0.2"/>
    <row r="927" s="7" customFormat="1" ht="12.75" customHeight="1" x14ac:dyDescent="0.2"/>
    <row r="928" s="7" customFormat="1" ht="12.75" customHeight="1" x14ac:dyDescent="0.2"/>
    <row r="929" s="7" customFormat="1" ht="12.75" customHeight="1" x14ac:dyDescent="0.2"/>
    <row r="930" s="7" customFormat="1" ht="12.75" customHeight="1" x14ac:dyDescent="0.2"/>
    <row r="931" s="7" customFormat="1" ht="12.75" customHeight="1" x14ac:dyDescent="0.2"/>
    <row r="932" s="7" customFormat="1" ht="12.75" customHeight="1" x14ac:dyDescent="0.2"/>
    <row r="933" s="7" customFormat="1" ht="12.75" customHeight="1" x14ac:dyDescent="0.2"/>
    <row r="934" s="7" customFormat="1" ht="12.75" customHeight="1" x14ac:dyDescent="0.2"/>
    <row r="935" s="7" customFormat="1" ht="12.75" customHeight="1" x14ac:dyDescent="0.2"/>
    <row r="936" s="7" customFormat="1" ht="12.75" customHeight="1" x14ac:dyDescent="0.2"/>
    <row r="937" s="7" customFormat="1" ht="12.75" customHeight="1" x14ac:dyDescent="0.2"/>
    <row r="938" s="7" customFormat="1" ht="12.75" customHeight="1" x14ac:dyDescent="0.2"/>
    <row r="939" s="7" customFormat="1" ht="12.75" customHeight="1" x14ac:dyDescent="0.2"/>
    <row r="940" s="7" customFormat="1" ht="12.75" customHeight="1" x14ac:dyDescent="0.2"/>
    <row r="941" s="7" customFormat="1" ht="12.75" customHeight="1" x14ac:dyDescent="0.2"/>
    <row r="942" s="7" customFormat="1" ht="12.75" customHeight="1" x14ac:dyDescent="0.2"/>
    <row r="943" s="7" customFormat="1" ht="12.75" customHeight="1" x14ac:dyDescent="0.2"/>
    <row r="944" s="7" customFormat="1" ht="12.75" customHeight="1" x14ac:dyDescent="0.2"/>
    <row r="945" s="7" customFormat="1" ht="12.75" customHeight="1" x14ac:dyDescent="0.2"/>
    <row r="946" s="7" customFormat="1" ht="12.75" customHeight="1" x14ac:dyDescent="0.2"/>
    <row r="947" s="7" customFormat="1" ht="12.75" customHeight="1" x14ac:dyDescent="0.2"/>
    <row r="948" s="7" customFormat="1" ht="12.75" customHeight="1" x14ac:dyDescent="0.2"/>
    <row r="949" s="7" customFormat="1" ht="12.75" customHeight="1" x14ac:dyDescent="0.2"/>
    <row r="950" s="7" customFormat="1" ht="12.75" customHeight="1" x14ac:dyDescent="0.2"/>
    <row r="951" s="7" customFormat="1" ht="12.75" customHeight="1" x14ac:dyDescent="0.2"/>
    <row r="952" s="7" customFormat="1" ht="12.75" customHeight="1" x14ac:dyDescent="0.2"/>
    <row r="953" s="7" customFormat="1" ht="12.75" customHeight="1" x14ac:dyDescent="0.2"/>
    <row r="954" s="7" customFormat="1" ht="12.75" customHeight="1" x14ac:dyDescent="0.2"/>
    <row r="955" s="7" customFormat="1" ht="12.75" customHeight="1" x14ac:dyDescent="0.2"/>
    <row r="956" s="7" customFormat="1" ht="12.75" customHeight="1" x14ac:dyDescent="0.2"/>
    <row r="957" s="7" customFormat="1" ht="12.75" customHeight="1" x14ac:dyDescent="0.2"/>
    <row r="958" s="7" customFormat="1" ht="12.75" customHeight="1" x14ac:dyDescent="0.2"/>
    <row r="959" s="7" customFormat="1" ht="12.75" customHeight="1" x14ac:dyDescent="0.2"/>
    <row r="960" s="7" customFormat="1" ht="12.75" customHeight="1" x14ac:dyDescent="0.2"/>
    <row r="961" s="7" customFormat="1" ht="12.75" customHeight="1" x14ac:dyDescent="0.2"/>
    <row r="962" s="7" customFormat="1" ht="12.75" customHeight="1" x14ac:dyDescent="0.2"/>
    <row r="963" s="7" customFormat="1" ht="12.75" customHeight="1" x14ac:dyDescent="0.2"/>
    <row r="964" s="7" customFormat="1" ht="12.75" customHeight="1" x14ac:dyDescent="0.2"/>
    <row r="965" s="7" customFormat="1" ht="12.75" customHeight="1" x14ac:dyDescent="0.2"/>
    <row r="966" s="7" customFormat="1" ht="12.75" customHeight="1" x14ac:dyDescent="0.2"/>
    <row r="967" s="7" customFormat="1" ht="12.75" customHeight="1" x14ac:dyDescent="0.2"/>
    <row r="968" s="7" customFormat="1" ht="12.75" customHeight="1" x14ac:dyDescent="0.2"/>
    <row r="969" s="7" customFormat="1" ht="12.75" customHeight="1" x14ac:dyDescent="0.2"/>
    <row r="970" s="7" customFormat="1" ht="12.75" customHeight="1" x14ac:dyDescent="0.2"/>
    <row r="971" s="7" customFormat="1" ht="12.75" customHeight="1" x14ac:dyDescent="0.2"/>
    <row r="972" s="7" customFormat="1" ht="12.75" customHeight="1" x14ac:dyDescent="0.2"/>
    <row r="973" s="7" customFormat="1" ht="12.75" customHeight="1" x14ac:dyDescent="0.2"/>
    <row r="974" s="7" customFormat="1" ht="12.75" customHeight="1" x14ac:dyDescent="0.2"/>
    <row r="975" s="7" customFormat="1" ht="12.75" customHeight="1" x14ac:dyDescent="0.2"/>
    <row r="976" s="7" customFormat="1" ht="12.75" customHeight="1" x14ac:dyDescent="0.2"/>
    <row r="977" s="7" customFormat="1" ht="12.75" customHeight="1" x14ac:dyDescent="0.2"/>
    <row r="978" s="7" customFormat="1" ht="12.75" customHeight="1" x14ac:dyDescent="0.2"/>
    <row r="979" s="7" customFormat="1" ht="12.75" customHeight="1" x14ac:dyDescent="0.2"/>
    <row r="980" s="7" customFormat="1" ht="12.75" customHeight="1" x14ac:dyDescent="0.2"/>
    <row r="981" s="7" customFormat="1" ht="12.75" customHeight="1" x14ac:dyDescent="0.2"/>
    <row r="982" s="7" customFormat="1" ht="12.75" customHeight="1" x14ac:dyDescent="0.2"/>
  </sheetData>
  <sheetProtection algorithmName="SHA-512" hashValue="ILS0Nks2N21GSf8+jFTbM45/n8IWgCNi7+2ZAT57PO4IguBGLfFLuEuGM3dXLBt9oI9ofKXA88Wh/gpd3kcTcQ==" saltValue="tmJ7uBWd49cDlHAH8WpNRQ==" spinCount="100000" sheet="1" objects="1" scenarios="1"/>
  <mergeCells count="9">
    <mergeCell ref="B17:F17"/>
    <mergeCell ref="B22:G22"/>
    <mergeCell ref="B1:G1"/>
    <mergeCell ref="B2:D2"/>
    <mergeCell ref="C8:F8"/>
    <mergeCell ref="C9:F9"/>
    <mergeCell ref="E11:G11"/>
    <mergeCell ref="D14:D16"/>
    <mergeCell ref="E14:E16"/>
  </mergeCells>
  <conditionalFormatting sqref="C11">
    <cfRule type="containsText" dxfId="2" priority="1" operator="containsText" text="&quot;3&quot;">
      <formula>NOT(ISERROR(SEARCH(("""3"""),(C11))))</formula>
    </cfRule>
    <cfRule type="containsText" dxfId="1" priority="2" operator="containsText" text="&quot;1&quot;">
      <formula>NOT(ISERROR(SEARCH(("""1"""),(C11))))</formula>
    </cfRule>
    <cfRule type="containsText" dxfId="0" priority="3" operator="containsText" text="&quot;1&quot;">
      <formula>NOT(ISERROR(SEARCH(("""1"""),(C11))))</formula>
    </cfRule>
  </conditionalFormatting>
  <dataValidations count="1">
    <dataValidation type="list" allowBlank="1" showInputMessage="1" showErrorMessage="1" prompt=" - " sqref="C9" xr:uid="{BF861E30-BFBB-4AA7-AAA7-6182478B7563}">
      <formula1>Материал_freelight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topLeftCell="K1" workbookViewId="0">
      <selection activeCell="V7" sqref="V7"/>
    </sheetView>
  </sheetViews>
  <sheetFormatPr defaultColWidth="10.28515625" defaultRowHeight="15" customHeight="1" x14ac:dyDescent="0.2"/>
  <cols>
    <col min="1" max="10" width="10.28515625" style="160" hidden="1" customWidth="1"/>
    <col min="11" max="11" width="17.140625" style="160" customWidth="1"/>
    <col min="12" max="17" width="10.28515625" style="161"/>
    <col min="18" max="16384" width="10.28515625" style="160"/>
  </cols>
  <sheetData>
    <row r="1" spans="1:16" ht="12.75" customHeight="1" x14ac:dyDescent="0.2"/>
    <row r="2" spans="1:16" ht="25.5" customHeight="1" x14ac:dyDescent="0.2">
      <c r="G2" s="162" t="s">
        <v>77</v>
      </c>
      <c r="P2" s="163"/>
    </row>
    <row r="3" spans="1:16" ht="15.75" customHeight="1" x14ac:dyDescent="0.2">
      <c r="A3" s="239" t="s">
        <v>78</v>
      </c>
      <c r="B3" s="238"/>
      <c r="C3" s="238"/>
      <c r="D3" s="238"/>
      <c r="E3" s="238"/>
      <c r="F3" s="240"/>
      <c r="G3" s="164">
        <f>'PD-LIFT'!C6/100*0.1</f>
        <v>0.16000000000000003</v>
      </c>
      <c r="M3" s="239"/>
      <c r="N3" s="238"/>
      <c r="O3" s="238"/>
      <c r="P3" s="165"/>
    </row>
    <row r="4" spans="1:16" ht="15.75" customHeight="1" x14ac:dyDescent="0.2">
      <c r="M4" s="237"/>
      <c r="N4" s="238"/>
      <c r="O4" s="238"/>
      <c r="P4" s="165"/>
    </row>
    <row r="5" spans="1:16" ht="15.75" customHeight="1" x14ac:dyDescent="0.2">
      <c r="A5" s="234" t="s">
        <v>10</v>
      </c>
      <c r="B5" s="235"/>
      <c r="C5" s="235"/>
      <c r="D5" s="235"/>
      <c r="E5" s="235"/>
      <c r="F5" s="236"/>
      <c r="G5" s="164">
        <f>('PD-LIFT'!C3/1000)*('PD-LIFT'!C4/1000)*'PD-LIFT'!C5*0.7+$G$3</f>
        <v>4.6959999999999997</v>
      </c>
      <c r="H5" s="167"/>
      <c r="I5" s="164">
        <f>(('PD-LIFT'!C3/1000)*('PD-LIFT'!C4/1000)*'PD-LIFT'!C5*0.7)/2</f>
        <v>2.2679999999999998</v>
      </c>
      <c r="J5" s="164">
        <f>(('PD-LIFT'!C3/1000)*('PD-LIFT'!C4/1000)*'PD-LIFT'!C5*0.7)/2+$G$3</f>
        <v>2.4279999999999999</v>
      </c>
      <c r="M5" s="237"/>
      <c r="N5" s="238"/>
      <c r="O5" s="238"/>
      <c r="P5" s="165"/>
    </row>
    <row r="6" spans="1:16" ht="15.75" customHeight="1" x14ac:dyDescent="0.2">
      <c r="A6" s="234" t="s">
        <v>58</v>
      </c>
      <c r="B6" s="235"/>
      <c r="C6" s="235"/>
      <c r="D6" s="235"/>
      <c r="E6" s="235"/>
      <c r="F6" s="236"/>
      <c r="G6" s="168">
        <f>('PD-LIFT'!C3/1000)*('PD-LIFT'!C4/1000)*'PD-LIFT'!C5*0.8+$G$3</f>
        <v>5.3440000000000012</v>
      </c>
      <c r="H6" s="167"/>
      <c r="I6" s="168">
        <f>(('PD-LIFT'!C3/1000)*('PD-LIFT'!C4/1000)*'PD-LIFT'!C5*0.8)/2</f>
        <v>2.5920000000000005</v>
      </c>
      <c r="J6" s="168">
        <f>(('PD-LIFT'!C3/1000)*('PD-LIFT'!C4/1000)*'PD-LIFT'!C5*0.8)/2+$G$3</f>
        <v>2.7520000000000007</v>
      </c>
      <c r="M6" s="237"/>
      <c r="N6" s="238"/>
      <c r="O6" s="238"/>
      <c r="P6" s="169"/>
    </row>
    <row r="7" spans="1:16" ht="15.75" customHeight="1" x14ac:dyDescent="0.2">
      <c r="A7" s="234" t="s">
        <v>79</v>
      </c>
      <c r="B7" s="235"/>
      <c r="C7" s="235"/>
      <c r="D7" s="235"/>
      <c r="E7" s="235"/>
      <c r="F7" s="236"/>
      <c r="G7" s="164">
        <f>((('PD-LIFT'!C3/1000)*0.06+('PD-LIFT'!C4/1000)*0.06)*2)*19*0.8+(('PD-LIFT'!C3/1000)*('PD-LIFT'!C4/1000)*4*2.5)+$G$3</f>
        <v>6.1312000000000006</v>
      </c>
      <c r="H7" s="167"/>
      <c r="I7" s="164">
        <f>(((('PD-LIFT'!C3/1000)*0.06+('PD-LIFT'!C4/1000)*0.06)*2)*19*0.8+(('PD-LIFT'!C3/1000)*('PD-LIFT'!C4/1000)*4*2.5))/2</f>
        <v>2.9856000000000003</v>
      </c>
      <c r="J7" s="164">
        <f>(((('PD-LIFT'!C3/1000)*0.06+('PD-LIFT'!C4/1000)*0.06)*2)*19*0.8+(('PD-LIFT'!C3/1000)*('PD-LIFT'!C4/1000)*4*2.5))/2+$G$3</f>
        <v>3.1456000000000004</v>
      </c>
      <c r="M7" s="166"/>
      <c r="N7" s="166"/>
      <c r="O7" s="166"/>
      <c r="P7" s="169"/>
    </row>
    <row r="8" spans="1:16" ht="27.75" customHeight="1" x14ac:dyDescent="0.2">
      <c r="A8" s="234" t="s">
        <v>80</v>
      </c>
      <c r="B8" s="235"/>
      <c r="C8" s="235"/>
      <c r="D8" s="235"/>
      <c r="E8" s="235"/>
      <c r="F8" s="236"/>
      <c r="G8" s="164">
        <f>(('PD-LIFT'!C3/1000)*('PD-LIFT'!C4/1000)*16*0.7)+(('PD-LIFT'!C3/1000)*('PD-LIFT'!C4/1000)*4*2.5)+$G$3</f>
        <v>7.7920000000000007</v>
      </c>
      <c r="H8" s="167"/>
      <c r="I8" s="164">
        <f>((('PD-LIFT'!C3/1000)*('PD-LIFT'!C4/1000)*16*0.7)+(('PD-LIFT'!C3/1000)*('PD-LIFT'!C4/1000)*4*2.5))/2</f>
        <v>3.8160000000000003</v>
      </c>
      <c r="J8" s="164">
        <f>((('PD-LIFT'!C3/1000)*('PD-LIFT'!C4/1000)*16*0.7)+(('PD-LIFT'!C3/1000)*('PD-LIFT'!C4/1000)*4*2.5))/2+$G$3</f>
        <v>3.9760000000000004</v>
      </c>
      <c r="M8" s="237"/>
      <c r="N8" s="238"/>
      <c r="O8" s="238"/>
      <c r="P8" s="169"/>
    </row>
    <row r="9" spans="1:16" ht="15.75" customHeight="1" x14ac:dyDescent="0.2">
      <c r="A9" s="234"/>
      <c r="B9" s="235"/>
      <c r="C9" s="235"/>
      <c r="D9" s="235"/>
      <c r="E9" s="235"/>
      <c r="F9" s="236"/>
      <c r="G9" s="168">
        <v>0</v>
      </c>
      <c r="H9" s="167"/>
      <c r="I9" s="168">
        <v>0</v>
      </c>
      <c r="J9" s="168">
        <v>0</v>
      </c>
      <c r="M9" s="237"/>
      <c r="N9" s="238"/>
      <c r="O9" s="238"/>
      <c r="P9" s="169"/>
    </row>
    <row r="10" spans="1:16" ht="15.75" customHeight="1" x14ac:dyDescent="0.2">
      <c r="A10" s="234" t="s">
        <v>81</v>
      </c>
      <c r="B10" s="235"/>
      <c r="C10" s="235"/>
      <c r="D10" s="235"/>
      <c r="E10" s="235"/>
      <c r="F10" s="236"/>
      <c r="G10" s="164">
        <f>('PD-LIFT'!C3/1000)*('PD-LIFT'!C4/1000)*4*2.5+(('PD-LIFT'!C3/1000)*2+('PD-LIFT'!C4/1000)*2)*0.5+$G$3</f>
        <v>5.0600000000000005</v>
      </c>
      <c r="H10" s="167"/>
      <c r="I10" s="164">
        <f>(('PD-LIFT'!C3/1000)*('PD-LIFT'!C4/1000)*4*2.5+(('PD-LIFT'!C3/1000)*2+('PD-LIFT'!C4/1000)*2)*0.5)/2</f>
        <v>2.4500000000000002</v>
      </c>
      <c r="J10" s="164">
        <f>(('PD-LIFT'!C3/1000)*('PD-LIFT'!C4/1000)*4*2.5+(('PD-LIFT'!C3/1000)*2+('PD-LIFT'!C4/1000)*2)*0.5)/2+$G$3</f>
        <v>2.6100000000000003</v>
      </c>
      <c r="M10" s="237"/>
      <c r="N10" s="238"/>
      <c r="O10" s="238"/>
      <c r="P10" s="165"/>
    </row>
    <row r="11" spans="1:16" ht="33" customHeight="1" x14ac:dyDescent="0.2">
      <c r="A11" s="234" t="s">
        <v>82</v>
      </c>
      <c r="B11" s="235"/>
      <c r="C11" s="235"/>
      <c r="D11" s="235"/>
      <c r="E11" s="235"/>
      <c r="F11" s="236"/>
      <c r="G11" s="168">
        <f>('PD-LIFT'!C3/1000)*('PD-LIFT'!C4/1000)*'PD-LIFT'!C5*0.68+$G$3</f>
        <v>4.5664000000000007</v>
      </c>
      <c r="H11" s="167"/>
      <c r="I11" s="168">
        <f>(('PD-LIFT'!C3/1000)*('PD-LIFT'!C4/1000)*'PD-LIFT'!C5*0.68)/2</f>
        <v>2.2032000000000003</v>
      </c>
      <c r="J11" s="168">
        <f>(('PD-LIFT'!C3/1000)*('PD-LIFT'!C4/1000)*'PD-LIFT'!C5*0.68)/2+$G$3</f>
        <v>2.3632000000000004</v>
      </c>
      <c r="M11" s="237"/>
      <c r="N11" s="238"/>
      <c r="O11" s="238"/>
      <c r="P11" s="165"/>
    </row>
    <row r="12" spans="1:16" ht="15.75" customHeight="1" x14ac:dyDescent="0.2">
      <c r="A12" s="234" t="s">
        <v>83</v>
      </c>
      <c r="B12" s="235"/>
      <c r="C12" s="235"/>
      <c r="D12" s="235"/>
      <c r="E12" s="235"/>
      <c r="F12" s="236"/>
      <c r="G12" s="164">
        <f>('PD-LIFT'!C3/1000)*('PD-LIFT'!C4/1000)*'PD-LIFT'!C5*0.69+$G$3</f>
        <v>4.6311999999999998</v>
      </c>
      <c r="H12" s="167"/>
      <c r="I12" s="164">
        <f>(('PD-LIFT'!C3/1000)*('PD-LIFT'!C4/1000)*'PD-LIFT'!C5*0.69)/2</f>
        <v>2.2355999999999998</v>
      </c>
      <c r="J12" s="164">
        <f>(('PD-LIFT'!C3/1000)*('PD-LIFT'!C4/1000)*'PD-LIFT'!C5*0.69)/2+$G$3</f>
        <v>2.3956</v>
      </c>
      <c r="M12" s="237"/>
      <c r="N12" s="238"/>
      <c r="O12" s="238"/>
      <c r="P12" s="165"/>
    </row>
    <row r="13" spans="1:16" ht="15.75" customHeight="1" x14ac:dyDescent="0.2">
      <c r="A13" s="234" t="s">
        <v>84</v>
      </c>
      <c r="B13" s="235"/>
      <c r="C13" s="235"/>
      <c r="D13" s="235"/>
      <c r="E13" s="235"/>
      <c r="F13" s="236"/>
      <c r="G13" s="168">
        <f>('PD-LIFT'!C3/1000)*('PD-LIFT'!C4/1000)*'PD-LIFT'!C5*0.56+$G$3</f>
        <v>3.7888000000000006</v>
      </c>
      <c r="H13" s="167"/>
      <c r="I13" s="168">
        <f>(('PD-LIFT'!C3/1000)*('PD-LIFT'!C4/1000)*'PD-LIFT'!C5*0.56)/2</f>
        <v>1.8144000000000002</v>
      </c>
      <c r="J13" s="168">
        <f>(('PD-LIFT'!C3/1000)*('PD-LIFT'!C4/1000)*'PD-LIFT'!C5*0.56)/2+$G$3</f>
        <v>1.9744000000000002</v>
      </c>
      <c r="M13" s="237"/>
      <c r="N13" s="238"/>
      <c r="O13" s="238"/>
      <c r="P13" s="169"/>
    </row>
    <row r="14" spans="1:16" ht="15.75" customHeight="1" x14ac:dyDescent="0.2">
      <c r="M14" s="237"/>
      <c r="N14" s="238"/>
      <c r="O14" s="238"/>
      <c r="P14" s="165"/>
    </row>
    <row r="15" spans="1:16" ht="15.75" customHeight="1" x14ac:dyDescent="0.2">
      <c r="G15" s="168">
        <f>'PD-LIFT'!C11*1</f>
        <v>5.0599999999999996</v>
      </c>
      <c r="I15" s="168" t="e">
        <f>'PD-LIFT'!#REF!*1</f>
        <v>#REF!</v>
      </c>
      <c r="J15" s="168" t="e">
        <f>'PD-LIFT'!#REF!*1</f>
        <v>#REF!</v>
      </c>
      <c r="M15" s="237"/>
      <c r="N15" s="238"/>
      <c r="O15" s="238"/>
      <c r="P15" s="169"/>
    </row>
    <row r="16" spans="1:16" ht="12.75" customHeight="1" x14ac:dyDescent="0.2"/>
    <row r="17" spans="9:16" ht="12.75" customHeight="1" x14ac:dyDescent="0.2">
      <c r="I17" s="168" t="e">
        <f>I15+J15</f>
        <v>#REF!</v>
      </c>
      <c r="P17" s="169"/>
    </row>
    <row r="18" spans="9:16" ht="12.75" customHeight="1" x14ac:dyDescent="0.2"/>
    <row r="19" spans="9:16" ht="12.75" customHeight="1" x14ac:dyDescent="0.2"/>
  </sheetData>
  <sheetProtection algorithmName="SHA-512" hashValue="Lh8oD/7v8dh4fthBtVSuFqsWC1B4vX1AXSgcRiKjLhl1m5Yaew8kPy6XzBGcBs75fboR86x2JEVFUqvVYUucPg==" saltValue="XmM3um9MtIlCS1ty0CGupA==" spinCount="100000" sheet="1" formatCells="0" formatColumns="0" formatRows="0" insertColumns="0" insertRows="0" insertHyperlinks="0" deleteColumns="0" deleteRows="0" sort="0" autoFilter="0" pivotTables="0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13:F13"/>
    <mergeCell ref="M13:O13"/>
    <mergeCell ref="M14:O14"/>
    <mergeCell ref="M15:O15"/>
    <mergeCell ref="A9:F9"/>
    <mergeCell ref="M9:O9"/>
    <mergeCell ref="A10:F10"/>
    <mergeCell ref="A11:F11"/>
    <mergeCell ref="A12:F12"/>
    <mergeCell ref="M12:O12"/>
    <mergeCell ref="M10:O10"/>
    <mergeCell ref="M11:O1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2BA5-B5A5-4CA6-B26D-042D4AD11E4B}">
  <dimension ref="A1:Q19"/>
  <sheetViews>
    <sheetView topLeftCell="K1" zoomScale="90" zoomScaleNormal="90" workbookViewId="0">
      <selection activeCell="T16" sqref="T16"/>
    </sheetView>
  </sheetViews>
  <sheetFormatPr defaultColWidth="10.28515625" defaultRowHeight="15" customHeight="1" x14ac:dyDescent="0.2"/>
  <cols>
    <col min="1" max="10" width="10.28515625" style="170" hidden="1" customWidth="1"/>
    <col min="11" max="11" width="10.28515625" style="170" customWidth="1"/>
    <col min="12" max="17" width="10.28515625" style="171"/>
    <col min="18" max="16384" width="10.28515625" style="170"/>
  </cols>
  <sheetData>
    <row r="1" spans="1:16" ht="12.75" customHeight="1" x14ac:dyDescent="0.2"/>
    <row r="2" spans="1:16" ht="25.5" customHeight="1" x14ac:dyDescent="0.2">
      <c r="G2" s="162" t="s">
        <v>77</v>
      </c>
      <c r="P2" s="163"/>
    </row>
    <row r="3" spans="1:16" ht="15.75" customHeight="1" x14ac:dyDescent="0.2">
      <c r="A3" s="244" t="s">
        <v>78</v>
      </c>
      <c r="B3" s="243"/>
      <c r="C3" s="243"/>
      <c r="D3" s="243"/>
      <c r="E3" s="243"/>
      <c r="F3" s="245"/>
      <c r="G3" s="164">
        <f>'PD-MINILIFT'!C6/100*0.1</f>
        <v>0.25600000000000001</v>
      </c>
      <c r="M3" s="244"/>
      <c r="N3" s="243"/>
      <c r="O3" s="243"/>
      <c r="P3" s="165"/>
    </row>
    <row r="4" spans="1:16" ht="15.75" customHeight="1" x14ac:dyDescent="0.2">
      <c r="M4" s="237"/>
      <c r="N4" s="243"/>
      <c r="O4" s="243"/>
      <c r="P4" s="165"/>
    </row>
    <row r="5" spans="1:16" ht="15.75" customHeight="1" x14ac:dyDescent="0.2">
      <c r="A5" s="234" t="s">
        <v>10</v>
      </c>
      <c r="B5" s="241"/>
      <c r="C5" s="241"/>
      <c r="D5" s="241"/>
      <c r="E5" s="241"/>
      <c r="F5" s="242"/>
      <c r="G5" s="164">
        <f>('PD-MINILIFT'!C3/1000)*('PD-MINILIFT'!C4/1000)*'PD-MINILIFT'!C5*0.7+$G$3</f>
        <v>2.7948495999999992</v>
      </c>
      <c r="H5" s="172"/>
      <c r="I5" s="164">
        <f>(('PD-MINILIFT'!C3/1000)*('PD-MINILIFT'!C4/1000)*'PD-MINILIFT'!C5*0.7)/2</f>
        <v>1.2694247999999997</v>
      </c>
      <c r="J5" s="164">
        <f>(('PD-MINILIFT'!C3/1000)*('PD-MINILIFT'!C4/1000)*'PD-MINILIFT'!C5*0.7)/2+$G$3</f>
        <v>1.5254247999999997</v>
      </c>
      <c r="M5" s="237"/>
      <c r="N5" s="243"/>
      <c r="O5" s="243"/>
      <c r="P5" s="165"/>
    </row>
    <row r="6" spans="1:16" ht="15.75" customHeight="1" x14ac:dyDescent="0.2">
      <c r="A6" s="234" t="s">
        <v>58</v>
      </c>
      <c r="B6" s="241"/>
      <c r="C6" s="241"/>
      <c r="D6" s="241"/>
      <c r="E6" s="241"/>
      <c r="F6" s="242"/>
      <c r="G6" s="168">
        <f>('PD-MINILIFT'!C3/1000)*('PD-MINILIFT'!C4/1000)*'PD-MINILIFT'!C5*0.8+$G$3</f>
        <v>3.1575423999999996</v>
      </c>
      <c r="H6" s="172"/>
      <c r="I6" s="168">
        <f>(('PD-MINILIFT'!C3/1000)*('PD-MINILIFT'!C4/1000)*'PD-MINILIFT'!C5*0.8)/2</f>
        <v>1.4507711999999999</v>
      </c>
      <c r="J6" s="168">
        <f>(('PD-MINILIFT'!C3/1000)*('PD-MINILIFT'!C4/1000)*'PD-MINILIFT'!C5*0.8)/2+$G$3</f>
        <v>1.7067711999999999</v>
      </c>
      <c r="M6" s="237"/>
      <c r="N6" s="243"/>
      <c r="O6" s="243"/>
      <c r="P6" s="169"/>
    </row>
    <row r="7" spans="1:16" ht="15.75" customHeight="1" x14ac:dyDescent="0.2">
      <c r="A7" s="234" t="s">
        <v>79</v>
      </c>
      <c r="B7" s="241"/>
      <c r="C7" s="241"/>
      <c r="D7" s="241"/>
      <c r="E7" s="241"/>
      <c r="F7" s="242"/>
      <c r="G7" s="164">
        <f>((('PD-MINILIFT'!C3/1000)*0.06+('PD-MINILIFT'!C4/1000)*0.06)*2)*19*0.8+(('PD-MINILIFT'!C3/1000)*('PD-MINILIFT'!C4/1000)*4*2.5)+$G$3</f>
        <v>3.9526879999999993</v>
      </c>
      <c r="H7" s="172"/>
      <c r="I7" s="164">
        <f>(((('PD-MINILIFT'!C3/1000)*0.06+('PD-MINILIFT'!C4/1000)*0.06)*2)*19*0.8+(('PD-MINILIFT'!C3/1000)*('PD-MINILIFT'!C4/1000)*4*2.5))/2</f>
        <v>1.8483439999999998</v>
      </c>
      <c r="J7" s="164">
        <f>(((('PD-MINILIFT'!C3/1000)*0.06+('PD-MINILIFT'!C4/1000)*0.06)*2)*19*0.8+(('PD-MINILIFT'!C3/1000)*('PD-MINILIFT'!C4/1000)*4*2.5))/2+$G$3</f>
        <v>2.1043439999999998</v>
      </c>
      <c r="M7" s="166"/>
      <c r="N7" s="166"/>
      <c r="O7" s="166"/>
      <c r="P7" s="169"/>
    </row>
    <row r="8" spans="1:16" ht="27.75" customHeight="1" x14ac:dyDescent="0.2">
      <c r="A8" s="234" t="s">
        <v>80</v>
      </c>
      <c r="B8" s="241"/>
      <c r="C8" s="241"/>
      <c r="D8" s="241"/>
      <c r="E8" s="241"/>
      <c r="F8" s="242"/>
      <c r="G8" s="164">
        <f>(('PD-MINILIFT'!C3/1000)*('PD-MINILIFT'!C4/1000)*16*0.7)+(('PD-MINILIFT'!C3/1000)*('PD-MINILIFT'!C4/1000)*4*2.5)+$G$3</f>
        <v>4.5277151999999994</v>
      </c>
      <c r="H8" s="172"/>
      <c r="I8" s="164">
        <f>((('PD-MINILIFT'!C3/1000)*('PD-MINILIFT'!C4/1000)*16*0.7)+(('PD-MINILIFT'!C3/1000)*('PD-MINILIFT'!C4/1000)*4*2.5))/2</f>
        <v>2.1358575999999996</v>
      </c>
      <c r="J8" s="164">
        <f>((('PD-MINILIFT'!C3/1000)*('PD-MINILIFT'!C4/1000)*16*0.7)+(('PD-MINILIFT'!C3/1000)*('PD-MINILIFT'!C4/1000)*4*2.5))/2+$G$3</f>
        <v>2.3918575999999998</v>
      </c>
      <c r="M8" s="237"/>
      <c r="N8" s="243"/>
      <c r="O8" s="243"/>
      <c r="P8" s="169"/>
    </row>
    <row r="9" spans="1:16" ht="15.75" customHeight="1" x14ac:dyDescent="0.2">
      <c r="A9" s="234"/>
      <c r="B9" s="241"/>
      <c r="C9" s="241"/>
      <c r="D9" s="241"/>
      <c r="E9" s="241"/>
      <c r="F9" s="242"/>
      <c r="G9" s="168">
        <v>0</v>
      </c>
      <c r="H9" s="172"/>
      <c r="I9" s="168">
        <v>0</v>
      </c>
      <c r="J9" s="168">
        <v>0</v>
      </c>
      <c r="M9" s="237"/>
      <c r="N9" s="243"/>
      <c r="O9" s="243"/>
      <c r="P9" s="169"/>
    </row>
    <row r="10" spans="1:16" ht="15.75" customHeight="1" x14ac:dyDescent="0.2">
      <c r="A10" s="234" t="s">
        <v>81</v>
      </c>
      <c r="B10" s="241"/>
      <c r="C10" s="241"/>
      <c r="D10" s="241"/>
      <c r="E10" s="241"/>
      <c r="F10" s="242"/>
      <c r="G10" s="164">
        <f>('PD-MINILIFT'!C3/1000)*('PD-MINILIFT'!C4/1000)*4*2.5+(('PD-MINILIFT'!C3/1000)*2+('PD-MINILIFT'!C4/1000)*2)*0.5+$G$3</f>
        <v>3.1929600000000002</v>
      </c>
      <c r="H10" s="172"/>
      <c r="I10" s="164">
        <f>(('PD-MINILIFT'!C3/1000)*('PD-MINILIFT'!C4/1000)*4*2.5+(('PD-MINILIFT'!C3/1000)*2+('PD-MINILIFT'!C4/1000)*2)*0.5)/2</f>
        <v>1.46848</v>
      </c>
      <c r="J10" s="164">
        <f>(('PD-MINILIFT'!C3/1000)*('PD-MINILIFT'!C4/1000)*4*2.5+(('PD-MINILIFT'!C3/1000)*2+('PD-MINILIFT'!C4/1000)*2)*0.5)/2+$G$3</f>
        <v>1.72448</v>
      </c>
      <c r="M10" s="237"/>
      <c r="N10" s="243"/>
      <c r="O10" s="243"/>
      <c r="P10" s="165"/>
    </row>
    <row r="11" spans="1:16" ht="33" customHeight="1" x14ac:dyDescent="0.2">
      <c r="A11" s="234" t="s">
        <v>82</v>
      </c>
      <c r="B11" s="241"/>
      <c r="C11" s="241"/>
      <c r="D11" s="241"/>
      <c r="E11" s="241"/>
      <c r="F11" s="242"/>
      <c r="G11" s="168">
        <f>('PD-MINILIFT'!C3/1000)*('PD-MINILIFT'!C4/1000)*'PD-MINILIFT'!C5*0.68+$G$3</f>
        <v>2.7223110400000001</v>
      </c>
      <c r="H11" s="172"/>
      <c r="I11" s="168">
        <f>(('PD-MINILIFT'!C3/1000)*('PD-MINILIFT'!C4/1000)*'PD-MINILIFT'!C5*0.68)/2</f>
        <v>1.2331555199999999</v>
      </c>
      <c r="J11" s="168">
        <f>(('PD-MINILIFT'!C3/1000)*('PD-MINILIFT'!C4/1000)*'PD-MINILIFT'!C5*0.68)/2+$G$3</f>
        <v>1.48915552</v>
      </c>
      <c r="M11" s="237"/>
      <c r="N11" s="243"/>
      <c r="O11" s="243"/>
      <c r="P11" s="165"/>
    </row>
    <row r="12" spans="1:16" ht="15.75" customHeight="1" x14ac:dyDescent="0.2">
      <c r="A12" s="234" t="s">
        <v>83</v>
      </c>
      <c r="B12" s="241"/>
      <c r="C12" s="241"/>
      <c r="D12" s="241"/>
      <c r="E12" s="241"/>
      <c r="F12" s="242"/>
      <c r="G12" s="164">
        <f>('PD-MINILIFT'!C3/1000)*('PD-MINILIFT'!C4/1000)*'PD-MINILIFT'!C5*0.69+$G$3</f>
        <v>2.7585803199999992</v>
      </c>
      <c r="H12" s="172"/>
      <c r="I12" s="164">
        <f>(('PD-MINILIFT'!C3/1000)*('PD-MINILIFT'!C4/1000)*'PD-MINILIFT'!C5*0.69)/2</f>
        <v>1.2512901599999997</v>
      </c>
      <c r="J12" s="164">
        <f>(('PD-MINILIFT'!C3/1000)*('PD-MINILIFT'!C4/1000)*'PD-MINILIFT'!C5*0.69)/2+$G$3</f>
        <v>1.5072901599999997</v>
      </c>
      <c r="M12" s="237"/>
      <c r="N12" s="243"/>
      <c r="O12" s="243"/>
      <c r="P12" s="165"/>
    </row>
    <row r="13" spans="1:16" ht="15.75" customHeight="1" x14ac:dyDescent="0.2">
      <c r="A13" s="234" t="s">
        <v>84</v>
      </c>
      <c r="B13" s="241"/>
      <c r="C13" s="241"/>
      <c r="D13" s="241"/>
      <c r="E13" s="241"/>
      <c r="F13" s="242"/>
      <c r="G13" s="168">
        <f>('PD-MINILIFT'!C3/1000)*('PD-MINILIFT'!C4/1000)*'PD-MINILIFT'!C5*0.56+$G$3</f>
        <v>2.2870796799999997</v>
      </c>
      <c r="H13" s="172"/>
      <c r="I13" s="168">
        <f>(('PD-MINILIFT'!C3/1000)*('PD-MINILIFT'!C4/1000)*'PD-MINILIFT'!C5*0.56)/2</f>
        <v>1.01553984</v>
      </c>
      <c r="J13" s="168">
        <f>(('PD-MINILIFT'!C3/1000)*('PD-MINILIFT'!C4/1000)*'PD-MINILIFT'!C5*0.56)/2+$G$3</f>
        <v>1.27153984</v>
      </c>
      <c r="M13" s="237"/>
      <c r="N13" s="243"/>
      <c r="O13" s="243"/>
      <c r="P13" s="169"/>
    </row>
    <row r="14" spans="1:16" ht="15.75" customHeight="1" x14ac:dyDescent="0.2">
      <c r="M14" s="237"/>
      <c r="N14" s="243"/>
      <c r="O14" s="243"/>
      <c r="P14" s="165"/>
    </row>
    <row r="15" spans="1:16" ht="15.75" customHeight="1" x14ac:dyDescent="0.2">
      <c r="G15" s="168">
        <f>'PD-MINILIFT'!C11*1</f>
        <v>3.1929599999999998</v>
      </c>
      <c r="I15" s="168" t="e">
        <f>'PD-MINILIFT'!#REF!*1</f>
        <v>#REF!</v>
      </c>
      <c r="J15" s="168" t="e">
        <f>'PD-MINILIFT'!#REF!*1</f>
        <v>#REF!</v>
      </c>
      <c r="M15" s="237"/>
      <c r="N15" s="243"/>
      <c r="O15" s="243"/>
      <c r="P15" s="169"/>
    </row>
    <row r="16" spans="1:16" ht="12.75" customHeight="1" x14ac:dyDescent="0.2"/>
    <row r="17" spans="9:16" ht="12.75" customHeight="1" x14ac:dyDescent="0.2">
      <c r="I17" s="168" t="e">
        <f>I15+J15</f>
        <v>#REF!</v>
      </c>
      <c r="P17" s="169"/>
    </row>
    <row r="18" spans="9:16" ht="12.75" customHeight="1" x14ac:dyDescent="0.2"/>
    <row r="19" spans="9:16" ht="12.75" customHeight="1" x14ac:dyDescent="0.2"/>
  </sheetData>
  <sheetProtection algorithmName="SHA-512" hashValue="HLWW8yrg3yvmMVOonfk53geI1VCv4fI1ZJFOjBPYoeh4RjUWyZoAVQpiCnc2/AZifpE2A3tYcxf2DInRmyJBYg==" saltValue="q/0F/sZ6jLxcMsqhynX9bg==" spinCount="100000" sheet="1" objects="1" scenarios="1"/>
  <mergeCells count="22">
    <mergeCell ref="M14:O14"/>
    <mergeCell ref="M15:O15"/>
    <mergeCell ref="A11:F11"/>
    <mergeCell ref="M11:O11"/>
    <mergeCell ref="A12:F12"/>
    <mergeCell ref="M12:O12"/>
    <mergeCell ref="A13:F13"/>
    <mergeCell ref="M13:O13"/>
    <mergeCell ref="A10:F10"/>
    <mergeCell ref="M10:O10"/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50E5-5944-4168-8064-8BE51CB7FA3D}">
  <dimension ref="A1:Q19"/>
  <sheetViews>
    <sheetView topLeftCell="K1" workbookViewId="0">
      <selection activeCell="R14" sqref="R14"/>
    </sheetView>
  </sheetViews>
  <sheetFormatPr defaultColWidth="10.28515625" defaultRowHeight="15" customHeight="1" x14ac:dyDescent="0.2"/>
  <cols>
    <col min="1" max="10" width="0" style="170" hidden="1" customWidth="1"/>
    <col min="11" max="11" width="10.28515625" style="170"/>
    <col min="12" max="17" width="10.28515625" style="171"/>
    <col min="18" max="16384" width="10.28515625" style="170"/>
  </cols>
  <sheetData>
    <row r="1" spans="1:16" ht="12.75" customHeight="1" x14ac:dyDescent="0.2"/>
    <row r="2" spans="1:16" ht="25.5" customHeight="1" x14ac:dyDescent="0.2">
      <c r="G2" s="162" t="s">
        <v>77</v>
      </c>
      <c r="P2" s="163"/>
    </row>
    <row r="3" spans="1:16" ht="15.75" customHeight="1" x14ac:dyDescent="0.2">
      <c r="A3" s="244" t="s">
        <v>78</v>
      </c>
      <c r="B3" s="243"/>
      <c r="C3" s="243"/>
      <c r="D3" s="243"/>
      <c r="E3" s="243"/>
      <c r="F3" s="245"/>
      <c r="G3" s="164">
        <f>'PD-MINILIFT NEW'!D6/100*0.1</f>
        <v>0.16000000000000003</v>
      </c>
      <c r="M3" s="244"/>
      <c r="N3" s="243"/>
      <c r="O3" s="243"/>
      <c r="P3" s="165"/>
    </row>
    <row r="4" spans="1:16" ht="15.75" customHeight="1" x14ac:dyDescent="0.2">
      <c r="M4" s="237"/>
      <c r="N4" s="243"/>
      <c r="O4" s="243"/>
      <c r="P4" s="165"/>
    </row>
    <row r="5" spans="1:16" ht="15.75" customHeight="1" x14ac:dyDescent="0.2">
      <c r="A5" s="234" t="s">
        <v>10</v>
      </c>
      <c r="B5" s="241"/>
      <c r="C5" s="241"/>
      <c r="D5" s="241"/>
      <c r="E5" s="241"/>
      <c r="F5" s="242"/>
      <c r="G5" s="164">
        <f>('PD-MINILIFT NEW'!D3/1000)*('PD-MINILIFT NEW'!D4/1000)*'PD-MINILIFT NEW'!D5*0.7+$G$3</f>
        <v>2.4279999999999999</v>
      </c>
      <c r="H5" s="172"/>
      <c r="I5" s="164">
        <f>(('PD-MINILIFT NEW'!D3/1000)*('PD-MINILIFT NEW'!D4/1000)*'PD-MINILIFT NEW'!D5*0.7)/2</f>
        <v>1.1339999999999999</v>
      </c>
      <c r="J5" s="164">
        <f>(('PD-MINILIFT NEW'!D3/1000)*('PD-MINILIFT NEW'!D4/1000)*'PD-MINILIFT NEW'!D5*0.7)/2+$G$3</f>
        <v>1.294</v>
      </c>
      <c r="M5" s="237"/>
      <c r="N5" s="243"/>
      <c r="O5" s="243"/>
      <c r="P5" s="165"/>
    </row>
    <row r="6" spans="1:16" ht="15.75" customHeight="1" x14ac:dyDescent="0.2">
      <c r="A6" s="234" t="s">
        <v>58</v>
      </c>
      <c r="B6" s="241"/>
      <c r="C6" s="241"/>
      <c r="D6" s="241"/>
      <c r="E6" s="241"/>
      <c r="F6" s="242"/>
      <c r="G6" s="168">
        <f>('PD-MINILIFT NEW'!D3/1000)*('PD-MINILIFT NEW'!D4/1000)*'PD-MINILIFT NEW'!D5*0.8+$G$3</f>
        <v>2.7520000000000007</v>
      </c>
      <c r="H6" s="172"/>
      <c r="I6" s="168">
        <f>(('PD-MINILIFT NEW'!D3/1000)*('PD-MINILIFT NEW'!D4/1000)*'PD-MINILIFT NEW'!D5*0.8)/2</f>
        <v>1.2960000000000003</v>
      </c>
      <c r="J6" s="168">
        <f>(('PD-MINILIFT NEW'!D3/1000)*('PD-MINILIFT NEW'!D4/1000)*'PD-MINILIFT NEW'!D5*0.8)/2+$G$3</f>
        <v>1.4560000000000004</v>
      </c>
      <c r="M6" s="237"/>
      <c r="N6" s="243"/>
      <c r="O6" s="243"/>
      <c r="P6" s="169"/>
    </row>
    <row r="7" spans="1:16" ht="15.75" customHeight="1" x14ac:dyDescent="0.2">
      <c r="A7" s="234" t="s">
        <v>79</v>
      </c>
      <c r="B7" s="241"/>
      <c r="C7" s="241"/>
      <c r="D7" s="241"/>
      <c r="E7" s="241"/>
      <c r="F7" s="242"/>
      <c r="G7" s="164">
        <f>((('PD-MINILIFT NEW'!D3/1000)*0.06+('PD-MINILIFT NEW'!D4/1000)*0.06)*2)*19*0.8+(('PD-MINILIFT NEW'!D3/1000)*('PD-MINILIFT NEW'!D4/1000)*4*2.5)+$G$3</f>
        <v>3.5104000000000006</v>
      </c>
      <c r="H7" s="172"/>
      <c r="I7" s="164">
        <f>(((('PD-MINILIFT NEW'!D3/1000)*0.06+('PD-MINILIFT NEW'!D4/1000)*0.06)*2)*19*0.8+(('PD-MINILIFT NEW'!D3/1000)*('PD-MINILIFT NEW'!D4/1000)*4*2.5))/2</f>
        <v>1.6752000000000002</v>
      </c>
      <c r="J7" s="164">
        <f>(((('PD-MINILIFT NEW'!D3/1000)*0.06+('PD-MINILIFT NEW'!D4/1000)*0.06)*2)*19*0.8+(('PD-MINILIFT NEW'!D3/1000)*('PD-MINILIFT NEW'!D4/1000)*4*2.5))/2+$G$3</f>
        <v>1.8352000000000004</v>
      </c>
      <c r="M7" s="166"/>
      <c r="N7" s="166"/>
      <c r="O7" s="166"/>
      <c r="P7" s="169"/>
    </row>
    <row r="8" spans="1:16" ht="27.75" customHeight="1" x14ac:dyDescent="0.2">
      <c r="A8" s="234" t="s">
        <v>80</v>
      </c>
      <c r="B8" s="241"/>
      <c r="C8" s="241"/>
      <c r="D8" s="241"/>
      <c r="E8" s="241"/>
      <c r="F8" s="242"/>
      <c r="G8" s="164">
        <f>(('PD-MINILIFT NEW'!D3/1000)*('PD-MINILIFT NEW'!D4/1000)*16*0.7)+(('PD-MINILIFT NEW'!D3/1000)*('PD-MINILIFT NEW'!D4/1000)*4*2.5)+$G$3</f>
        <v>3.9760000000000004</v>
      </c>
      <c r="H8" s="172"/>
      <c r="I8" s="164">
        <f>((('PD-MINILIFT NEW'!D3/1000)*('PD-MINILIFT NEW'!D4/1000)*16*0.7)+(('PD-MINILIFT NEW'!D3/1000)*('PD-MINILIFT NEW'!D4/1000)*4*2.5))/2</f>
        <v>1.9080000000000001</v>
      </c>
      <c r="J8" s="164">
        <f>((('PD-MINILIFT NEW'!D3/1000)*('PD-MINILIFT NEW'!D4/1000)*16*0.7)+(('PD-MINILIFT NEW'!D3/1000)*('PD-MINILIFT NEW'!D4/1000)*4*2.5))/2+$G$3</f>
        <v>2.0680000000000001</v>
      </c>
      <c r="M8" s="237"/>
      <c r="N8" s="243"/>
      <c r="O8" s="243"/>
      <c r="P8" s="169"/>
    </row>
    <row r="9" spans="1:16" ht="15.75" customHeight="1" x14ac:dyDescent="0.2">
      <c r="A9" s="234"/>
      <c r="B9" s="241"/>
      <c r="C9" s="241"/>
      <c r="D9" s="241"/>
      <c r="E9" s="241"/>
      <c r="F9" s="242"/>
      <c r="G9" s="168">
        <v>0</v>
      </c>
      <c r="H9" s="172"/>
      <c r="I9" s="168">
        <v>0</v>
      </c>
      <c r="J9" s="168">
        <v>0</v>
      </c>
      <c r="M9" s="237"/>
      <c r="N9" s="243"/>
      <c r="O9" s="243"/>
      <c r="P9" s="169"/>
    </row>
    <row r="10" spans="1:16" ht="15.75" customHeight="1" x14ac:dyDescent="0.2">
      <c r="A10" s="234" t="s">
        <v>81</v>
      </c>
      <c r="B10" s="241"/>
      <c r="C10" s="241"/>
      <c r="D10" s="241"/>
      <c r="E10" s="241"/>
      <c r="F10" s="242"/>
      <c r="G10" s="164">
        <f>('PD-MINILIFT NEW'!D3/1000)*('PD-MINILIFT NEW'!D4/1000)*4*2.5+(('PD-MINILIFT NEW'!D3/1000)*2+('PD-MINILIFT NEW'!D4/1000)*2)*0.5+$G$3</f>
        <v>2.8100000000000005</v>
      </c>
      <c r="H10" s="172"/>
      <c r="I10" s="164">
        <f>(('PD-MINILIFT NEW'!D3/1000)*('PD-MINILIFT NEW'!D4/1000)*4*2.5+(('PD-MINILIFT NEW'!D3/1000)*2+('PD-MINILIFT NEW'!D4/1000)*2)*0.5)/2</f>
        <v>1.3250000000000002</v>
      </c>
      <c r="J10" s="164">
        <f>(('PD-MINILIFT NEW'!D3/1000)*('PD-MINILIFT NEW'!D4/1000)*4*2.5+(('PD-MINILIFT NEW'!D3/1000)*2+('PD-MINILIFT NEW'!D4/1000)*2)*0.5)/2+$G$3</f>
        <v>1.4850000000000003</v>
      </c>
      <c r="M10" s="237"/>
      <c r="N10" s="243"/>
      <c r="O10" s="243"/>
      <c r="P10" s="165"/>
    </row>
    <row r="11" spans="1:16" ht="33" customHeight="1" x14ac:dyDescent="0.2">
      <c r="A11" s="234" t="s">
        <v>82</v>
      </c>
      <c r="B11" s="241"/>
      <c r="C11" s="241"/>
      <c r="D11" s="241"/>
      <c r="E11" s="241"/>
      <c r="F11" s="242"/>
      <c r="G11" s="168">
        <f>('PD-MINILIFT NEW'!D3/1000)*('PD-MINILIFT NEW'!D4/1000)*'PD-MINILIFT NEW'!D5*0.68+$G$3</f>
        <v>2.3632000000000004</v>
      </c>
      <c r="H11" s="172"/>
      <c r="I11" s="168">
        <f>(('PD-MINILIFT NEW'!D3/1000)*('PD-MINILIFT NEW'!D4/1000)*'PD-MINILIFT NEW'!D5*0.68)/2</f>
        <v>1.1016000000000001</v>
      </c>
      <c r="J11" s="168">
        <f>(('PD-MINILIFT NEW'!D3/1000)*('PD-MINILIFT NEW'!D4/1000)*'PD-MINILIFT NEW'!D5*0.68)/2+$G$3</f>
        <v>1.2616000000000001</v>
      </c>
      <c r="M11" s="237"/>
      <c r="N11" s="243"/>
      <c r="O11" s="243"/>
      <c r="P11" s="165"/>
    </row>
    <row r="12" spans="1:16" ht="15.75" customHeight="1" x14ac:dyDescent="0.2">
      <c r="A12" s="234" t="s">
        <v>83</v>
      </c>
      <c r="B12" s="241"/>
      <c r="C12" s="241"/>
      <c r="D12" s="241"/>
      <c r="E12" s="241"/>
      <c r="F12" s="242"/>
      <c r="G12" s="164">
        <f>('PD-MINILIFT NEW'!D3/1000)*('PD-MINILIFT NEW'!D4/1000)*'PD-MINILIFT NEW'!D5*0.69+$G$3</f>
        <v>2.3956</v>
      </c>
      <c r="H12" s="172"/>
      <c r="I12" s="164">
        <f>(('PD-MINILIFT NEW'!D3/1000)*('PD-MINILIFT NEW'!D4/1000)*'PD-MINILIFT NEW'!D5*0.69)/2</f>
        <v>1.1177999999999999</v>
      </c>
      <c r="J12" s="164">
        <f>(('PD-MINILIFT NEW'!D3/1000)*('PD-MINILIFT NEW'!D4/1000)*'PD-MINILIFT NEW'!D5*0.69)/2+$G$3</f>
        <v>1.2778</v>
      </c>
      <c r="M12" s="237"/>
      <c r="N12" s="243"/>
      <c r="O12" s="243"/>
      <c r="P12" s="165"/>
    </row>
    <row r="13" spans="1:16" ht="15.75" customHeight="1" x14ac:dyDescent="0.2">
      <c r="A13" s="234" t="s">
        <v>84</v>
      </c>
      <c r="B13" s="241"/>
      <c r="C13" s="241"/>
      <c r="D13" s="241"/>
      <c r="E13" s="241"/>
      <c r="F13" s="242"/>
      <c r="G13" s="168">
        <f>('PD-MINILIFT NEW'!D3/1000)*('PD-MINILIFT NEW'!D4/1000)*'PD-MINILIFT NEW'!D5*0.56+$G$3</f>
        <v>1.9744000000000002</v>
      </c>
      <c r="H13" s="172"/>
      <c r="I13" s="168">
        <f>(('PD-MINILIFT NEW'!D3/1000)*('PD-MINILIFT NEW'!D4/1000)*'PD-MINILIFT NEW'!D5*0.56)/2</f>
        <v>0.90720000000000012</v>
      </c>
      <c r="J13" s="168">
        <f>(('PD-MINILIFT NEW'!D3/1000)*('PD-MINILIFT NEW'!D4/1000)*'PD-MINILIFT NEW'!D5*0.56)/2+$G$3</f>
        <v>1.0672000000000001</v>
      </c>
      <c r="M13" s="237"/>
      <c r="N13" s="243"/>
      <c r="O13" s="243"/>
      <c r="P13" s="169"/>
    </row>
    <row r="14" spans="1:16" ht="15.75" customHeight="1" x14ac:dyDescent="0.2">
      <c r="M14" s="237"/>
      <c r="N14" s="243"/>
      <c r="O14" s="243"/>
      <c r="P14" s="165"/>
    </row>
    <row r="15" spans="1:16" ht="15.75" customHeight="1" x14ac:dyDescent="0.2">
      <c r="G15" s="168">
        <f>'PD-MINILIFT NEW'!D11*1</f>
        <v>2.7519999999999998</v>
      </c>
      <c r="I15" s="168" t="e">
        <f>'PD-MINILIFT NEW'!#REF!*1</f>
        <v>#REF!</v>
      </c>
      <c r="J15" s="168" t="e">
        <f>'PD-MINILIFT NEW'!#REF!*1</f>
        <v>#REF!</v>
      </c>
      <c r="M15" s="237"/>
      <c r="N15" s="243"/>
      <c r="O15" s="243"/>
      <c r="P15" s="169"/>
    </row>
    <row r="16" spans="1:16" ht="12.75" customHeight="1" x14ac:dyDescent="0.2"/>
    <row r="17" spans="9:16" ht="12.75" customHeight="1" x14ac:dyDescent="0.2">
      <c r="I17" s="168" t="e">
        <f>I15+J15</f>
        <v>#REF!</v>
      </c>
      <c r="P17" s="169"/>
    </row>
    <row r="18" spans="9:16" ht="12.75" customHeight="1" x14ac:dyDescent="0.2"/>
    <row r="19" spans="9:16" ht="12.75" customHeight="1" x14ac:dyDescent="0.2"/>
  </sheetData>
  <sheetProtection algorithmName="SHA-512" hashValue="xtY6OmcK70IY7/bIkzpd2RVqO1d/0rrbhMlhMUWE1fMaLdB5rQ3UVe2AQtiogja6+QvE62Hek8hVan9eT9RwLA==" saltValue="mRuE9kgu9WRciksodab/dg==" spinCount="100000" sheet="1" objects="1" scenarios="1"/>
  <mergeCells count="22">
    <mergeCell ref="M14:O14"/>
    <mergeCell ref="M15:O15"/>
    <mergeCell ref="A11:F11"/>
    <mergeCell ref="M11:O11"/>
    <mergeCell ref="A12:F12"/>
    <mergeCell ref="M12:O12"/>
    <mergeCell ref="A13:F13"/>
    <mergeCell ref="M13:O13"/>
    <mergeCell ref="A10:F10"/>
    <mergeCell ref="M10:O10"/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F841-69EA-458C-9DFD-3050FD6B0911}">
  <dimension ref="A1:Q19"/>
  <sheetViews>
    <sheetView topLeftCell="K1" workbookViewId="0">
      <selection activeCell="R14" sqref="R14"/>
    </sheetView>
  </sheetViews>
  <sheetFormatPr defaultColWidth="10.28515625" defaultRowHeight="15" customHeight="1" x14ac:dyDescent="0.2"/>
  <cols>
    <col min="1" max="10" width="0" style="160" hidden="1" customWidth="1"/>
    <col min="11" max="11" width="17.140625" style="160" customWidth="1"/>
    <col min="12" max="17" width="10.28515625" style="161"/>
    <col min="18" max="16384" width="10.28515625" style="160"/>
  </cols>
  <sheetData>
    <row r="1" spans="1:16" ht="12.75" customHeight="1" x14ac:dyDescent="0.2"/>
    <row r="2" spans="1:16" ht="25.5" customHeight="1" x14ac:dyDescent="0.2">
      <c r="G2" s="162" t="s">
        <v>77</v>
      </c>
      <c r="P2" s="163"/>
    </row>
    <row r="3" spans="1:16" ht="15.75" customHeight="1" x14ac:dyDescent="0.2">
      <c r="A3" s="239" t="s">
        <v>78</v>
      </c>
      <c r="B3" s="238"/>
      <c r="C3" s="238"/>
      <c r="D3" s="238"/>
      <c r="E3" s="238"/>
      <c r="F3" s="240"/>
      <c r="G3" s="164">
        <f>HORIZON!D6/100*0.1</f>
        <v>0.35000000000000003</v>
      </c>
      <c r="M3" s="239"/>
      <c r="N3" s="238"/>
      <c r="O3" s="238"/>
      <c r="P3" s="165"/>
    </row>
    <row r="4" spans="1:16" ht="15.75" customHeight="1" x14ac:dyDescent="0.2">
      <c r="M4" s="237"/>
      <c r="N4" s="238"/>
      <c r="O4" s="238"/>
      <c r="P4" s="165"/>
    </row>
    <row r="5" spans="1:16" ht="15.75" customHeight="1" x14ac:dyDescent="0.2">
      <c r="A5" s="234" t="s">
        <v>10</v>
      </c>
      <c r="B5" s="235"/>
      <c r="C5" s="235"/>
      <c r="D5" s="235"/>
      <c r="E5" s="235"/>
      <c r="F5" s="236"/>
      <c r="G5" s="164">
        <f>(HORIZON!D3/1000)*(HORIZON!D4/1000)*HORIZON!D5*0.7+$G$3</f>
        <v>6.3276415999999998</v>
      </c>
      <c r="H5" s="167"/>
      <c r="I5" s="164">
        <f>((HORIZON!D3/1000)*(HORIZON!D4/1000)*HORIZON!D5*0.7)/2</f>
        <v>2.9888208000000001</v>
      </c>
      <c r="J5" s="164">
        <f>((HORIZON!D3/1000)*(HORIZON!D4/1000)*HORIZON!D5*0.7)/2+$G$3</f>
        <v>3.3388208000000001</v>
      </c>
      <c r="M5" s="237"/>
      <c r="N5" s="238"/>
      <c r="O5" s="238"/>
      <c r="P5" s="165"/>
    </row>
    <row r="6" spans="1:16" ht="15.75" customHeight="1" x14ac:dyDescent="0.2">
      <c r="A6" s="234" t="s">
        <v>58</v>
      </c>
      <c r="B6" s="235"/>
      <c r="C6" s="235"/>
      <c r="D6" s="235"/>
      <c r="E6" s="235"/>
      <c r="F6" s="236"/>
      <c r="G6" s="168">
        <f>(HORIZON!D3/1000)*(HORIZON!D4/1000)*HORIZON!D5*0.8+$G$3</f>
        <v>7.1815904000000002</v>
      </c>
      <c r="H6" s="167"/>
      <c r="I6" s="168">
        <f>((HORIZON!D3/1000)*(HORIZON!D4/1000)*HORIZON!D5*0.8)/2</f>
        <v>3.4157952000000003</v>
      </c>
      <c r="J6" s="168">
        <f>((HORIZON!D3/1000)*(HORIZON!D4/1000)*HORIZON!D5*0.8)/2+$G$3</f>
        <v>3.7657952000000003</v>
      </c>
      <c r="M6" s="237"/>
      <c r="N6" s="238"/>
      <c r="O6" s="238"/>
      <c r="P6" s="169"/>
    </row>
    <row r="7" spans="1:16" ht="15.75" customHeight="1" x14ac:dyDescent="0.2">
      <c r="A7" s="234" t="s">
        <v>79</v>
      </c>
      <c r="B7" s="235"/>
      <c r="C7" s="235"/>
      <c r="D7" s="235"/>
      <c r="E7" s="235"/>
      <c r="F7" s="236"/>
      <c r="G7" s="164">
        <f>(((HORIZON!D3/1000)*0.06+(HORIZON!D4/1000)*0.06)*2)*19*0.8+((HORIZON!D3/1000)*(HORIZON!D4/1000)*4*2.5)+$G$3</f>
        <v>7.6331680000000004</v>
      </c>
      <c r="H7" s="167"/>
      <c r="I7" s="164">
        <f>((((HORIZON!D3/1000)*0.06+(HORIZON!D4/1000)*0.06)*2)*19*0.8+((HORIZON!D3/1000)*(HORIZON!D4/1000)*4*2.5))/2</f>
        <v>3.6415840000000004</v>
      </c>
      <c r="J7" s="164">
        <f>((((HORIZON!D3/1000)*0.06+(HORIZON!D4/1000)*0.06)*2)*19*0.8+((HORIZON!D3/1000)*(HORIZON!D4/1000)*4*2.5))/2+$G$3</f>
        <v>3.9915840000000005</v>
      </c>
      <c r="M7" s="166"/>
      <c r="N7" s="166"/>
      <c r="O7" s="166"/>
      <c r="P7" s="169"/>
    </row>
    <row r="8" spans="1:16" ht="27.75" customHeight="1" x14ac:dyDescent="0.2">
      <c r="A8" s="234" t="s">
        <v>80</v>
      </c>
      <c r="B8" s="235"/>
      <c r="C8" s="235"/>
      <c r="D8" s="235"/>
      <c r="E8" s="235"/>
      <c r="F8" s="236"/>
      <c r="G8" s="164">
        <f>((HORIZON!D3/1000)*(HORIZON!D4/1000)*16*0.7)+((HORIZON!D3/1000)*(HORIZON!D4/1000)*4*2.5)+$G$3</f>
        <v>10.407619199999999</v>
      </c>
      <c r="H8" s="167"/>
      <c r="I8" s="164">
        <f>(((HORIZON!D3/1000)*(HORIZON!D4/1000)*16*0.7)+((HORIZON!D3/1000)*(HORIZON!D4/1000)*4*2.5))/2</f>
        <v>5.0288095999999998</v>
      </c>
      <c r="J8" s="164">
        <f>(((HORIZON!D3/1000)*(HORIZON!D4/1000)*16*0.7)+((HORIZON!D3/1000)*(HORIZON!D4/1000)*4*2.5))/2+$G$3</f>
        <v>5.3788095999999994</v>
      </c>
      <c r="M8" s="237"/>
      <c r="N8" s="238"/>
      <c r="O8" s="238"/>
      <c r="P8" s="169"/>
    </row>
    <row r="9" spans="1:16" ht="15.75" customHeight="1" x14ac:dyDescent="0.2">
      <c r="A9" s="234"/>
      <c r="B9" s="235"/>
      <c r="C9" s="235"/>
      <c r="D9" s="235"/>
      <c r="E9" s="235"/>
      <c r="F9" s="236"/>
      <c r="G9" s="168">
        <v>0</v>
      </c>
      <c r="H9" s="167"/>
      <c r="I9" s="168">
        <v>0</v>
      </c>
      <c r="J9" s="168">
        <v>0</v>
      </c>
      <c r="M9" s="237"/>
      <c r="N9" s="238"/>
      <c r="O9" s="238"/>
      <c r="P9" s="169"/>
    </row>
    <row r="10" spans="1:16" ht="15.75" customHeight="1" x14ac:dyDescent="0.2">
      <c r="A10" s="234" t="s">
        <v>81</v>
      </c>
      <c r="B10" s="235"/>
      <c r="C10" s="235"/>
      <c r="D10" s="235"/>
      <c r="E10" s="235"/>
      <c r="F10" s="236"/>
      <c r="G10" s="164">
        <f>(HORIZON!D3/1000)*(HORIZON!D4/1000)*4*2.5+((HORIZON!D3/1000)*2+(HORIZON!D4/1000)*2)*0.5+$G$3</f>
        <v>6.4861599999999999</v>
      </c>
      <c r="H10" s="167"/>
      <c r="I10" s="164">
        <f>((HORIZON!D3/1000)*(HORIZON!D4/1000)*4*2.5+((HORIZON!D3/1000)*2+(HORIZON!D4/1000)*2)*0.5)/2</f>
        <v>3.0680800000000001</v>
      </c>
      <c r="J10" s="164">
        <f>((HORIZON!D3/1000)*(HORIZON!D4/1000)*4*2.5+((HORIZON!D3/1000)*2+(HORIZON!D4/1000)*2)*0.5)/2+$G$3</f>
        <v>3.4180800000000002</v>
      </c>
      <c r="M10" s="237"/>
      <c r="N10" s="238"/>
      <c r="O10" s="238"/>
      <c r="P10" s="165"/>
    </row>
    <row r="11" spans="1:16" ht="33" customHeight="1" x14ac:dyDescent="0.2">
      <c r="A11" s="234" t="s">
        <v>82</v>
      </c>
      <c r="B11" s="235"/>
      <c r="C11" s="235"/>
      <c r="D11" s="235"/>
      <c r="E11" s="235"/>
      <c r="F11" s="236"/>
      <c r="G11" s="168">
        <f>(HORIZON!D3/1000)*(HORIZON!D4/1000)*HORIZON!D5*0.68+$G$3</f>
        <v>6.1568518400000007</v>
      </c>
      <c r="H11" s="167"/>
      <c r="I11" s="168">
        <f>((HORIZON!D3/1000)*(HORIZON!D4/1000)*HORIZON!D5*0.68)/2</f>
        <v>2.9034259200000005</v>
      </c>
      <c r="J11" s="168">
        <f>((HORIZON!D3/1000)*(HORIZON!D4/1000)*HORIZON!D5*0.68)/2+$G$3</f>
        <v>3.2534259200000006</v>
      </c>
      <c r="M11" s="237"/>
      <c r="N11" s="238"/>
      <c r="O11" s="238"/>
      <c r="P11" s="165"/>
    </row>
    <row r="12" spans="1:16" ht="15.75" customHeight="1" x14ac:dyDescent="0.2">
      <c r="A12" s="234" t="s">
        <v>83</v>
      </c>
      <c r="B12" s="235"/>
      <c r="C12" s="235"/>
      <c r="D12" s="235"/>
      <c r="E12" s="235"/>
      <c r="F12" s="236"/>
      <c r="G12" s="164">
        <f>(HORIZON!D3/1000)*(HORIZON!D4/1000)*HORIZON!D5*0.69+$G$3</f>
        <v>6.2422467199999998</v>
      </c>
      <c r="H12" s="167"/>
      <c r="I12" s="164">
        <f>((HORIZON!D3/1000)*(HORIZON!D4/1000)*HORIZON!D5*0.69)/2</f>
        <v>2.9461233600000001</v>
      </c>
      <c r="J12" s="164">
        <f>((HORIZON!D3/1000)*(HORIZON!D4/1000)*HORIZON!D5*0.69)/2+$G$3</f>
        <v>3.2961233600000002</v>
      </c>
      <c r="M12" s="237"/>
      <c r="N12" s="238"/>
      <c r="O12" s="238"/>
      <c r="P12" s="165"/>
    </row>
    <row r="13" spans="1:16" ht="15.75" customHeight="1" x14ac:dyDescent="0.2">
      <c r="A13" s="234" t="s">
        <v>84</v>
      </c>
      <c r="B13" s="235"/>
      <c r="C13" s="235"/>
      <c r="D13" s="235"/>
      <c r="E13" s="235"/>
      <c r="F13" s="236"/>
      <c r="G13" s="168">
        <f>(HORIZON!D3/1000)*(HORIZON!D4/1000)*HORIZON!D5*0.56+$G$3</f>
        <v>5.1321132800000004</v>
      </c>
      <c r="H13" s="167"/>
      <c r="I13" s="168">
        <f>((HORIZON!D3/1000)*(HORIZON!D4/1000)*HORIZON!D5*0.56)/2</f>
        <v>2.3910566400000004</v>
      </c>
      <c r="J13" s="168">
        <f>((HORIZON!D3/1000)*(HORIZON!D4/1000)*HORIZON!D5*0.56)/2+$G$3</f>
        <v>2.7410566400000005</v>
      </c>
      <c r="M13" s="237"/>
      <c r="N13" s="238"/>
      <c r="O13" s="238"/>
      <c r="P13" s="169"/>
    </row>
    <row r="14" spans="1:16" ht="15.75" customHeight="1" x14ac:dyDescent="0.2">
      <c r="M14" s="237"/>
      <c r="N14" s="238"/>
      <c r="O14" s="238"/>
      <c r="P14" s="165"/>
    </row>
    <row r="15" spans="1:16" ht="15.75" customHeight="1" x14ac:dyDescent="0.2">
      <c r="G15" s="168">
        <f>HORIZON!D11*1</f>
        <v>7.1815904000000002</v>
      </c>
      <c r="I15" s="168" t="e">
        <f>HORIZON!#REF!*1</f>
        <v>#REF!</v>
      </c>
      <c r="J15" s="168" t="e">
        <f>HORIZON!#REF!*1</f>
        <v>#REF!</v>
      </c>
      <c r="M15" s="237"/>
      <c r="N15" s="238"/>
      <c r="O15" s="238"/>
      <c r="P15" s="169"/>
    </row>
    <row r="16" spans="1:16" ht="12.75" customHeight="1" x14ac:dyDescent="0.2"/>
    <row r="17" spans="9:16" ht="12.75" customHeight="1" x14ac:dyDescent="0.2">
      <c r="I17" s="168" t="e">
        <f>I15+J15</f>
        <v>#REF!</v>
      </c>
      <c r="P17" s="169"/>
    </row>
    <row r="18" spans="9:16" ht="12.75" customHeight="1" x14ac:dyDescent="0.2"/>
    <row r="19" spans="9:16" ht="12.75" customHeight="1" x14ac:dyDescent="0.2"/>
  </sheetData>
  <sheetProtection algorithmName="SHA-512" hashValue="WvY3Orh1bwYmM2s8gMKMXTojuBniynpnJgu30tqCJvn6LwtgRmUMlrcB9B6OcF0PZGe4mvc0B+Hs2ZDq/amyTA==" saltValue="S1naJ+n49JGzIJoyXwNeDw==" spinCount="100000" sheet="1" objects="1" scenarios="1"/>
  <mergeCells count="22">
    <mergeCell ref="M14:O14"/>
    <mergeCell ref="M15:O15"/>
    <mergeCell ref="A11:F11"/>
    <mergeCell ref="M11:O11"/>
    <mergeCell ref="A12:F12"/>
    <mergeCell ref="M12:O12"/>
    <mergeCell ref="A13:F13"/>
    <mergeCell ref="M13:O13"/>
    <mergeCell ref="A10:F10"/>
    <mergeCell ref="M10:O10"/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</vt:i4>
      </vt:variant>
    </vt:vector>
  </HeadingPairs>
  <TitlesOfParts>
    <vt:vector size="12" baseType="lpstr">
      <vt:lpstr>HORIZON</vt:lpstr>
      <vt:lpstr>PD-MINILIFT NEW</vt:lpstr>
      <vt:lpstr>PD-LIFT</vt:lpstr>
      <vt:lpstr>PD-MINILIFT</vt:lpstr>
      <vt:lpstr>ГАЗОВЫЕ ЛИФТЫ</vt:lpstr>
      <vt:lpstr>hidden</vt:lpstr>
      <vt:lpstr>hidden1</vt:lpstr>
      <vt:lpstr>hidden3</vt:lpstr>
      <vt:lpstr>hidden2</vt:lpstr>
      <vt:lpstr>hidden4</vt:lpstr>
      <vt:lpstr>Материал_freefold</vt:lpstr>
      <vt:lpstr>Материал_freelight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Butsyanau Valery</dc:creator>
  <cp:keywords/>
  <dc:description/>
  <cp:lastModifiedBy>Butsyanau Valery</cp:lastModifiedBy>
  <cp:revision/>
  <dcterms:created xsi:type="dcterms:W3CDTF">2021-02-13T10:38:45Z</dcterms:created>
  <dcterms:modified xsi:type="dcterms:W3CDTF">2024-12-11T09:16:33Z</dcterms:modified>
  <cp:category/>
  <cp:contentStatus/>
</cp:coreProperties>
</file>